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sers\Bgogua\Desktop\"/>
    </mc:Choice>
  </mc:AlternateContent>
  <bookViews>
    <workbookView xWindow="0" yWindow="0" windowWidth="24000" windowHeight="9630" tabRatio="601"/>
  </bookViews>
  <sheets>
    <sheet name="დანართი 1" sheetId="5" r:id="rId1"/>
  </sheets>
  <definedNames>
    <definedName name="_xlnm._FilterDatabase" localSheetId="0" hidden="1">'დანართი 1'!$A$6:$R$93</definedName>
    <definedName name="_xlnm.Print_Area" localSheetId="0">'დანართი 1'!$B$4:$R$98</definedName>
    <definedName name="_xlnm.Print_Titles" localSheetId="0">'დანართი 1'!$6:$6</definedName>
  </definedNames>
  <calcPr calcId="152511"/>
</workbook>
</file>

<file path=xl/calcChain.xml><?xml version="1.0" encoding="utf-8"?>
<calcChain xmlns="http://schemas.openxmlformats.org/spreadsheetml/2006/main">
  <c r="M88" i="5" l="1"/>
  <c r="M89" i="5"/>
  <c r="M46" i="5"/>
  <c r="M56" i="5"/>
  <c r="R90" i="5"/>
  <c r="Q90" i="5"/>
  <c r="M90" i="5"/>
  <c r="N90" i="5"/>
  <c r="L90" i="5"/>
  <c r="I90" i="5"/>
  <c r="P97" i="5"/>
  <c r="Q97" i="5"/>
  <c r="R97" i="5" s="1"/>
  <c r="K97" i="5"/>
  <c r="L97" i="5"/>
  <c r="M97" i="5" s="1"/>
  <c r="P96" i="5"/>
  <c r="Q96" i="5" s="1"/>
  <c r="R96" i="5" s="1"/>
  <c r="M96" i="5"/>
  <c r="L96" i="5"/>
  <c r="K96" i="5"/>
  <c r="R80" i="5"/>
  <c r="Q80" i="5"/>
  <c r="N80" i="5"/>
  <c r="M80" i="5"/>
  <c r="M70" i="5" s="1"/>
  <c r="L80" i="5"/>
  <c r="I80" i="5"/>
  <c r="P89" i="5"/>
  <c r="Q89" i="5"/>
  <c r="R89" i="5" s="1"/>
  <c r="K89" i="5"/>
  <c r="L89" i="5"/>
  <c r="P88" i="5"/>
  <c r="Q88" i="5"/>
  <c r="R88" i="5"/>
  <c r="L88" i="5"/>
  <c r="K88" i="5"/>
  <c r="R73" i="5"/>
  <c r="Q73" i="5"/>
  <c r="N73" i="5"/>
  <c r="P79" i="5" l="1"/>
  <c r="Q79" i="5"/>
  <c r="R79" i="5" s="1"/>
  <c r="M73" i="5"/>
  <c r="L73" i="5"/>
  <c r="I73" i="5"/>
  <c r="M79" i="5"/>
  <c r="L79" i="5"/>
  <c r="K79" i="5"/>
  <c r="R66" i="5"/>
  <c r="Q66" i="5"/>
  <c r="M66" i="5"/>
  <c r="N66" i="5"/>
  <c r="L66" i="5"/>
  <c r="I66" i="5"/>
  <c r="P69" i="5"/>
  <c r="Q69" i="5"/>
  <c r="R69" i="5" s="1"/>
  <c r="L69" i="5"/>
  <c r="M69" i="5"/>
  <c r="K69" i="5"/>
  <c r="R59" i="5"/>
  <c r="Q59" i="5"/>
  <c r="N59" i="5"/>
  <c r="P65" i="5"/>
  <c r="Q65" i="5"/>
  <c r="R65" i="5"/>
  <c r="M59" i="5"/>
  <c r="L59" i="5"/>
  <c r="I59" i="5"/>
  <c r="M65" i="5"/>
  <c r="L65" i="5"/>
  <c r="K65" i="5"/>
  <c r="H52" i="5"/>
  <c r="G52" i="5"/>
  <c r="D52" i="5"/>
  <c r="N52" i="5"/>
  <c r="I52" i="5"/>
  <c r="N48" i="5"/>
  <c r="I48" i="5"/>
  <c r="N31" i="5"/>
  <c r="P38" i="5"/>
  <c r="Q38" i="5" s="1"/>
  <c r="R38" i="5" s="1"/>
  <c r="I31" i="5"/>
  <c r="K38" i="5"/>
  <c r="L38" i="5" s="1"/>
  <c r="M38" i="5" s="1"/>
  <c r="P28" i="5" l="1"/>
  <c r="P55" i="5"/>
  <c r="Q55" i="5" s="1"/>
  <c r="R55" i="5" s="1"/>
  <c r="K55" i="5"/>
  <c r="L55" i="5"/>
  <c r="N39" i="5"/>
  <c r="P41" i="5"/>
  <c r="Q41" i="5" s="1"/>
  <c r="R41" i="5" s="1"/>
  <c r="I39" i="5"/>
  <c r="K41" i="5"/>
  <c r="L41" i="5" s="1"/>
  <c r="M41" i="5" s="1"/>
  <c r="K40" i="5"/>
  <c r="L40" i="5" s="1"/>
  <c r="M40" i="5" l="1"/>
  <c r="M55" i="5"/>
  <c r="K32" i="5"/>
  <c r="L32" i="5" s="1"/>
  <c r="P16" i="5"/>
  <c r="Q16" i="5" s="1"/>
  <c r="R16" i="5" s="1"/>
  <c r="N14" i="5"/>
  <c r="I14" i="5"/>
  <c r="K16" i="5"/>
  <c r="L16" i="5" s="1"/>
  <c r="P15" i="5"/>
  <c r="Q15" i="5" s="1"/>
  <c r="R15" i="5" s="1"/>
  <c r="M32" i="5" l="1"/>
  <c r="M16" i="5"/>
  <c r="P24" i="5"/>
  <c r="Q24" i="5" s="1"/>
  <c r="R24" i="5" s="1"/>
  <c r="I22" i="5"/>
  <c r="K24" i="5"/>
  <c r="L24" i="5" s="1"/>
  <c r="P23" i="5"/>
  <c r="Q23" i="5" s="1"/>
  <c r="R23" i="5" l="1"/>
  <c r="M24" i="5"/>
  <c r="P91" i="5" l="1"/>
  <c r="Q91" i="5" s="1"/>
  <c r="R91" i="5" s="1"/>
  <c r="P92" i="5"/>
  <c r="Q92" i="5" s="1"/>
  <c r="K92" i="5"/>
  <c r="L92" i="5" s="1"/>
  <c r="P82" i="5"/>
  <c r="Q82" i="5" s="1"/>
  <c r="R82" i="5" s="1"/>
  <c r="P81" i="5"/>
  <c r="Q81" i="5" s="1"/>
  <c r="R81" i="5" s="1"/>
  <c r="K82" i="5"/>
  <c r="L82" i="5" s="1"/>
  <c r="P74" i="5"/>
  <c r="Q74" i="5" s="1"/>
  <c r="R74" i="5" s="1"/>
  <c r="P75" i="5"/>
  <c r="Q75" i="5" s="1"/>
  <c r="K75" i="5"/>
  <c r="L75" i="5" s="1"/>
  <c r="P72" i="5"/>
  <c r="Q72" i="5" s="1"/>
  <c r="P71" i="5"/>
  <c r="Q71" i="5" s="1"/>
  <c r="R71" i="5" s="1"/>
  <c r="K72" i="5"/>
  <c r="L72" i="5" s="1"/>
  <c r="P60" i="5"/>
  <c r="Q60" i="5" s="1"/>
  <c r="R60" i="5" s="1"/>
  <c r="P61" i="5"/>
  <c r="Q61" i="5" s="1"/>
  <c r="K61" i="5"/>
  <c r="L61" i="5" s="1"/>
  <c r="M61" i="5" s="1"/>
  <c r="P58" i="5"/>
  <c r="Q58" i="5" s="1"/>
  <c r="R58" i="5" s="1"/>
  <c r="P57" i="5"/>
  <c r="Q57" i="5" s="1"/>
  <c r="R57" i="5" s="1"/>
  <c r="K58" i="5"/>
  <c r="L58" i="5" s="1"/>
  <c r="F32" i="5"/>
  <c r="G32" i="5" s="1"/>
  <c r="I8" i="5"/>
  <c r="Q12" i="5"/>
  <c r="R12" i="5" s="1"/>
  <c r="Q10" i="5"/>
  <c r="N8" i="5"/>
  <c r="Q11" i="5"/>
  <c r="L12" i="5"/>
  <c r="M12" i="5" s="1"/>
  <c r="Q9" i="5"/>
  <c r="R9" i="5" s="1"/>
  <c r="L10" i="5"/>
  <c r="P86" i="5"/>
  <c r="Q86" i="5" s="1"/>
  <c r="K86" i="5"/>
  <c r="L86" i="5" s="1"/>
  <c r="M86" i="5" s="1"/>
  <c r="P84" i="5"/>
  <c r="Q84" i="5" s="1"/>
  <c r="R84" i="5" s="1"/>
  <c r="P83" i="5"/>
  <c r="Q83" i="5" s="1"/>
  <c r="R83" i="5" s="1"/>
  <c r="K84" i="5"/>
  <c r="L84" i="5" s="1"/>
  <c r="M84" i="5" s="1"/>
  <c r="P77" i="5"/>
  <c r="Q77" i="5" s="1"/>
  <c r="R77" i="5" s="1"/>
  <c r="K77" i="5"/>
  <c r="L77" i="5" s="1"/>
  <c r="M77" i="5" s="1"/>
  <c r="P63" i="5"/>
  <c r="Q63" i="5" s="1"/>
  <c r="R63" i="5" s="1"/>
  <c r="K63" i="5"/>
  <c r="L63" i="5" s="1"/>
  <c r="M63" i="5" s="1"/>
  <c r="P37" i="5"/>
  <c r="Q37" i="5" s="1"/>
  <c r="R37" i="5" s="1"/>
  <c r="K37" i="5"/>
  <c r="L37" i="5" s="1"/>
  <c r="P34" i="5"/>
  <c r="Q34" i="5" s="1"/>
  <c r="R34" i="5" s="1"/>
  <c r="P30" i="5"/>
  <c r="Q30" i="5" s="1"/>
  <c r="R30" i="5" s="1"/>
  <c r="P29" i="5"/>
  <c r="Q29" i="5" s="1"/>
  <c r="R29" i="5" s="1"/>
  <c r="K30" i="5"/>
  <c r="L30" i="5" s="1"/>
  <c r="M30" i="5" s="1"/>
  <c r="P26" i="5"/>
  <c r="Q26" i="5" s="1"/>
  <c r="R26" i="5" s="1"/>
  <c r="K26" i="5"/>
  <c r="L26" i="5" s="1"/>
  <c r="P20" i="5"/>
  <c r="Q20" i="5" s="1"/>
  <c r="R20" i="5" s="1"/>
  <c r="P19" i="5"/>
  <c r="Q19" i="5" s="1"/>
  <c r="R19" i="5" s="1"/>
  <c r="K20" i="5"/>
  <c r="L20" i="5" s="1"/>
  <c r="M20" i="5" s="1"/>
  <c r="P18" i="5"/>
  <c r="Q18" i="5" s="1"/>
  <c r="K18" i="5"/>
  <c r="L18" i="5" s="1"/>
  <c r="P94" i="5"/>
  <c r="Q94" i="5" s="1"/>
  <c r="R94" i="5" s="1"/>
  <c r="K94" i="5"/>
  <c r="L94" i="5" s="1"/>
  <c r="M94" i="5" s="1"/>
  <c r="M37" i="5" l="1"/>
  <c r="M31" i="5" s="1"/>
  <c r="L31" i="5"/>
  <c r="L14" i="5"/>
  <c r="M18" i="5"/>
  <c r="M14" i="5" s="1"/>
  <c r="M26" i="5"/>
  <c r="N70" i="5"/>
  <c r="H32" i="5"/>
  <c r="I70" i="5"/>
  <c r="R10" i="5"/>
  <c r="R18" i="5"/>
  <c r="R86" i="5"/>
  <c r="R92" i="5"/>
  <c r="M92" i="5"/>
  <c r="M82" i="5"/>
  <c r="R75" i="5"/>
  <c r="M75" i="5"/>
  <c r="R72" i="5"/>
  <c r="M72" i="5"/>
  <c r="R61" i="5"/>
  <c r="M58" i="5"/>
  <c r="M10" i="5"/>
  <c r="P21" i="5"/>
  <c r="L70" i="5" l="1"/>
  <c r="P95" i="5"/>
  <c r="Q95" i="5" s="1"/>
  <c r="R95" i="5" s="1"/>
  <c r="P93" i="5"/>
  <c r="Q93" i="5" s="1"/>
  <c r="P87" i="5"/>
  <c r="Q87" i="5" s="1"/>
  <c r="R87" i="5" s="1"/>
  <c r="P85" i="5"/>
  <c r="Q85" i="5" s="1"/>
  <c r="P78" i="5"/>
  <c r="Q78" i="5" s="1"/>
  <c r="R78" i="5" s="1"/>
  <c r="P76" i="5"/>
  <c r="Q76" i="5" s="1"/>
  <c r="P68" i="5"/>
  <c r="Q68" i="5" s="1"/>
  <c r="R68" i="5" s="1"/>
  <c r="P67" i="5"/>
  <c r="Q67" i="5" s="1"/>
  <c r="R67" i="5" s="1"/>
  <c r="I56" i="5"/>
  <c r="K68" i="5"/>
  <c r="L68" i="5" s="1"/>
  <c r="M68" i="5" s="1"/>
  <c r="K67" i="5"/>
  <c r="L67" i="5" s="1"/>
  <c r="M67" i="5" s="1"/>
  <c r="P64" i="5"/>
  <c r="Q64" i="5" s="1"/>
  <c r="R64" i="5" s="1"/>
  <c r="P62" i="5"/>
  <c r="Q62" i="5" s="1"/>
  <c r="P54" i="5"/>
  <c r="Q54" i="5" s="1"/>
  <c r="P53" i="5"/>
  <c r="Q53" i="5" s="1"/>
  <c r="P51" i="5"/>
  <c r="P50" i="5"/>
  <c r="Q50" i="5" s="1"/>
  <c r="R50" i="5" s="1"/>
  <c r="P49" i="5"/>
  <c r="Q49" i="5" s="1"/>
  <c r="P47" i="5"/>
  <c r="K54" i="5"/>
  <c r="L54" i="5" s="1"/>
  <c r="K53" i="5"/>
  <c r="L53" i="5" s="1"/>
  <c r="K51" i="5"/>
  <c r="L51" i="5" s="1"/>
  <c r="M51" i="5" s="1"/>
  <c r="K50" i="5"/>
  <c r="L50" i="5" s="1"/>
  <c r="M50" i="5" s="1"/>
  <c r="K49" i="5"/>
  <c r="L49" i="5" s="1"/>
  <c r="K47" i="5"/>
  <c r="L47" i="5" s="1"/>
  <c r="N43" i="5"/>
  <c r="P45" i="5"/>
  <c r="Q45" i="5" s="1"/>
  <c r="R45" i="5" s="1"/>
  <c r="P44" i="5"/>
  <c r="Q44" i="5" s="1"/>
  <c r="R44" i="5" s="1"/>
  <c r="I43" i="5"/>
  <c r="K45" i="5"/>
  <c r="L45" i="5" s="1"/>
  <c r="M45" i="5" s="1"/>
  <c r="K44" i="5"/>
  <c r="L44" i="5" s="1"/>
  <c r="P42" i="5"/>
  <c r="P40" i="5"/>
  <c r="Q40" i="5" s="1"/>
  <c r="K42" i="5"/>
  <c r="L42" i="5" s="1"/>
  <c r="P36" i="5"/>
  <c r="Q36" i="5" s="1"/>
  <c r="P33" i="5"/>
  <c r="Q33" i="5" s="1"/>
  <c r="D36" i="5"/>
  <c r="D31" i="5" s="1"/>
  <c r="R54" i="5" l="1"/>
  <c r="R52" i="5" s="1"/>
  <c r="Q52" i="5"/>
  <c r="M54" i="5"/>
  <c r="M52" i="5" s="1"/>
  <c r="L52" i="5"/>
  <c r="L48" i="5"/>
  <c r="R53" i="5"/>
  <c r="Q31" i="5"/>
  <c r="R49" i="5"/>
  <c r="M42" i="5"/>
  <c r="M39" i="5" s="1"/>
  <c r="L39" i="5"/>
  <c r="R40" i="5"/>
  <c r="L43" i="5"/>
  <c r="M43" i="5" s="1"/>
  <c r="M44" i="5"/>
  <c r="R43" i="5"/>
  <c r="R33" i="5"/>
  <c r="Q43" i="5"/>
  <c r="I46" i="5"/>
  <c r="I7" i="5" s="1"/>
  <c r="L56" i="5"/>
  <c r="M53" i="5"/>
  <c r="M49" i="5"/>
  <c r="M48" i="5" s="1"/>
  <c r="M47" i="5"/>
  <c r="R85" i="5"/>
  <c r="R76" i="5"/>
  <c r="R62" i="5"/>
  <c r="R36" i="5"/>
  <c r="R93" i="5"/>
  <c r="R31" i="5" l="1"/>
  <c r="L46" i="5"/>
  <c r="Q70" i="5"/>
  <c r="R70" i="5"/>
  <c r="K28" i="5"/>
  <c r="L28" i="5" s="1"/>
  <c r="P27" i="5"/>
  <c r="Q27" i="5" s="1"/>
  <c r="R27" i="5" s="1"/>
  <c r="P25" i="5"/>
  <c r="Q25" i="5" s="1"/>
  <c r="Q21" i="5"/>
  <c r="R21" i="5" s="1"/>
  <c r="P17" i="5"/>
  <c r="Q17" i="5" s="1"/>
  <c r="Q14" i="5" s="1"/>
  <c r="L13" i="5"/>
  <c r="M13" i="5" l="1"/>
  <c r="M8" i="5" s="1"/>
  <c r="M7" i="5" s="1"/>
  <c r="L8" i="5"/>
  <c r="M28" i="5"/>
  <c r="M22" i="5" s="1"/>
  <c r="L22" i="5"/>
  <c r="L7" i="5" s="1"/>
  <c r="R25" i="5"/>
  <c r="R17" i="5"/>
  <c r="R14" i="5" s="1"/>
  <c r="D43" i="5" l="1"/>
  <c r="Q42" i="5"/>
  <c r="N22" i="5"/>
  <c r="R42" i="5" l="1"/>
  <c r="R39" i="5" s="1"/>
  <c r="Q39" i="5"/>
  <c r="Q51" i="5"/>
  <c r="Q48" i="5" s="1"/>
  <c r="G36" i="5"/>
  <c r="H36" i="5" s="1"/>
  <c r="R51" i="5" l="1"/>
  <c r="R48" i="5" s="1"/>
  <c r="D8" i="5"/>
  <c r="G39" i="5"/>
  <c r="H39" i="5" s="1"/>
  <c r="D39" i="5"/>
  <c r="H48" i="5"/>
  <c r="G48" i="5"/>
  <c r="D48" i="5"/>
  <c r="D46" i="5" s="1"/>
  <c r="D59" i="5"/>
  <c r="G66" i="5"/>
  <c r="H66" i="5" s="1"/>
  <c r="D66" i="5"/>
  <c r="D90" i="5"/>
  <c r="G95" i="5"/>
  <c r="H95" i="5" s="1"/>
  <c r="G93" i="5"/>
  <c r="H93" i="5" s="1"/>
  <c r="G91" i="5"/>
  <c r="D80" i="5"/>
  <c r="G87" i="5"/>
  <c r="H87" i="5" s="1"/>
  <c r="G85" i="5"/>
  <c r="H85" i="5" s="1"/>
  <c r="G83" i="5"/>
  <c r="H83" i="5" s="1"/>
  <c r="G81" i="5"/>
  <c r="D73" i="5"/>
  <c r="G78" i="5"/>
  <c r="H78" i="5" s="1"/>
  <c r="G76" i="5"/>
  <c r="G74" i="5"/>
  <c r="H74" i="5" s="1"/>
  <c r="G71" i="5"/>
  <c r="H71" i="5" s="1"/>
  <c r="G64" i="5"/>
  <c r="H64" i="5" s="1"/>
  <c r="G62" i="5"/>
  <c r="H62" i="5" s="1"/>
  <c r="G60" i="5"/>
  <c r="H60" i="5" s="1"/>
  <c r="G57" i="5"/>
  <c r="H57" i="5" s="1"/>
  <c r="G34" i="5"/>
  <c r="H34" i="5" s="1"/>
  <c r="G33" i="5"/>
  <c r="G25" i="5"/>
  <c r="H25" i="5" s="1"/>
  <c r="G27" i="5"/>
  <c r="H27" i="5" s="1"/>
  <c r="G23" i="5"/>
  <c r="H23" i="5" s="1"/>
  <c r="D22" i="5"/>
  <c r="G29" i="5"/>
  <c r="H29" i="5" s="1"/>
  <c r="D14" i="5"/>
  <c r="G21" i="5"/>
  <c r="H21" i="5" s="1"/>
  <c r="G19" i="5"/>
  <c r="H19" i="5" s="1"/>
  <c r="G17" i="5"/>
  <c r="H17" i="5" s="1"/>
  <c r="G15" i="5"/>
  <c r="H15" i="5" s="1"/>
  <c r="G11" i="5"/>
  <c r="H11" i="5" s="1"/>
  <c r="G9" i="5"/>
  <c r="H9" i="5" s="1"/>
  <c r="G31" i="5" l="1"/>
  <c r="H33" i="5"/>
  <c r="H31" i="5" s="1"/>
  <c r="D56" i="5"/>
  <c r="H43" i="5"/>
  <c r="G43" i="5"/>
  <c r="G73" i="5"/>
  <c r="G80" i="5"/>
  <c r="H80" i="5" s="1"/>
  <c r="D70" i="5"/>
  <c r="G90" i="5"/>
  <c r="H90" i="5" s="1"/>
  <c r="H91" i="5"/>
  <c r="G46" i="5"/>
  <c r="H46" i="5"/>
  <c r="G59" i="5"/>
  <c r="G56" i="5" s="1"/>
  <c r="H59" i="5"/>
  <c r="H56" i="5" s="1"/>
  <c r="H76" i="5"/>
  <c r="H73" i="5" s="1"/>
  <c r="H81" i="5"/>
  <c r="H8" i="5"/>
  <c r="G8" i="5"/>
  <c r="H14" i="5"/>
  <c r="G22" i="5"/>
  <c r="G14" i="5"/>
  <c r="H22" i="5"/>
  <c r="D7" i="5" l="1"/>
  <c r="G70" i="5"/>
  <c r="G7" i="5" s="1"/>
  <c r="H70" i="5"/>
  <c r="H7" i="5" s="1"/>
  <c r="Q28" i="5" l="1"/>
  <c r="N46" i="5"/>
  <c r="Q47" i="5"/>
  <c r="R28" i="5" l="1"/>
  <c r="R22" i="5" s="1"/>
  <c r="Q22" i="5"/>
  <c r="R47" i="5"/>
  <c r="Q46" i="5" l="1"/>
  <c r="R46" i="5"/>
  <c r="Q13" i="5" l="1"/>
  <c r="Q8" i="5" s="1"/>
  <c r="R13" i="5" l="1"/>
  <c r="R11" i="5" l="1"/>
  <c r="R8" i="5" s="1"/>
  <c r="R56" i="5" l="1"/>
  <c r="R7" i="5" s="1"/>
  <c r="Q56" i="5"/>
  <c r="Q7" i="5" s="1"/>
  <c r="N56" i="5"/>
  <c r="N7" i="5" s="1"/>
</calcChain>
</file>

<file path=xl/sharedStrings.xml><?xml version="1.0" encoding="utf-8"?>
<sst xmlns="http://schemas.openxmlformats.org/spreadsheetml/2006/main" count="119" uniqueCount="53">
  <si>
    <t>I</t>
  </si>
  <si>
    <t>II</t>
  </si>
  <si>
    <t>III</t>
  </si>
  <si>
    <t>ხელმძღვანელობა</t>
  </si>
  <si>
    <t>დეპარტამენტის უფროსი</t>
  </si>
  <si>
    <t>სამმართველოს უფროსი</t>
  </si>
  <si>
    <t>უფროსი სპეციალისტი</t>
  </si>
  <si>
    <t>შესყიდვების სამმართველო</t>
  </si>
  <si>
    <t>მთავარი სპეციალისტი</t>
  </si>
  <si>
    <t>მთავარი ბუღალტერი</t>
  </si>
  <si>
    <t>N</t>
  </si>
  <si>
    <t>იურიდიული სამმართველო</t>
  </si>
  <si>
    <t>დირექტორი</t>
  </si>
  <si>
    <t>დირექტორის მოადგილე</t>
  </si>
  <si>
    <t>IV</t>
  </si>
  <si>
    <t>თანამდებობრივი სარგოს კოეფიციენტი ერთ ერთეულზე</t>
  </si>
  <si>
    <t>სულ</t>
  </si>
  <si>
    <t xml:space="preserve">შტატით გათვალისწინებული თანამდებობის დასახელება  </t>
  </si>
  <si>
    <t>მრჩეველი</t>
  </si>
  <si>
    <t>მონიტორინგისა და შეფასების სამმართველო</t>
  </si>
  <si>
    <t>ეკონომიკური დეპარტამენტი</t>
  </si>
  <si>
    <t>ადამიანური რესურსების მართვისა და საქმისწარმოების სამმართველო</t>
  </si>
  <si>
    <t>V</t>
  </si>
  <si>
    <t>იურიდიული დეპარტამენტი</t>
  </si>
  <si>
    <t>სასამართლო წარმომადგენლობისა და აღსრულების სამმართველო</t>
  </si>
  <si>
    <t>მთვარი სპეციალისტი</t>
  </si>
  <si>
    <t>VI</t>
  </si>
  <si>
    <t>მეურვეობა-მზრუნველობის სამმართველო</t>
  </si>
  <si>
    <t>VII</t>
  </si>
  <si>
    <t>VIII</t>
  </si>
  <si>
    <r>
      <t xml:space="preserve">სსიპ - ადამიანით ვაჭრობის (ტრეფიკინგის) მსხვერპლთა, დაზარალებულთა დაცვისა და დახმარების სახელმწიფო ფონდის </t>
    </r>
    <r>
      <rPr>
        <b/>
        <sz val="12"/>
        <color theme="1"/>
        <rFont val="Sylfaen"/>
        <family val="1"/>
      </rPr>
      <t>2020 წლის საშტატო ნუსხა და სახელფასო ფონდი</t>
    </r>
  </si>
  <si>
    <t>სპეციალისტი</t>
  </si>
  <si>
    <t>მეურვეობა-მზრუნევლობის  და მხარდაჭერის დეპარტამენტი</t>
  </si>
  <si>
    <t>ქალთა და ბავშვთა ძალადობისგან დაცვისა და მხარდამჭერი  მომსახურების მართვის სამმართველო</t>
  </si>
  <si>
    <t>პრესმდივანი</t>
  </si>
  <si>
    <t xml:space="preserve"> უფროსი სპეციალისტი</t>
  </si>
  <si>
    <t xml:space="preserve"> რაოდენობა </t>
  </si>
  <si>
    <t xml:space="preserve">თანამდებობრივი სარგო თვეში ერთ ერთეულზე </t>
  </si>
  <si>
    <t xml:space="preserve">სულ თანამდებობრივი სარგო თვეში        </t>
  </si>
  <si>
    <t xml:space="preserve">სულ თანამდებობრივი სარგო წელიწადში          </t>
  </si>
  <si>
    <t>მოქმედი</t>
  </si>
  <si>
    <t xml:space="preserve">თანამდებობრივი სარგოს კოეფიციენტი ერთ ერთეულზე </t>
  </si>
  <si>
    <t xml:space="preserve">სულ თანამდებობრივი სარგო თვეში       </t>
  </si>
  <si>
    <t xml:space="preserve">სულ თანამდებობრივი სარგო წელიწადში         </t>
  </si>
  <si>
    <t>პროექტი</t>
  </si>
  <si>
    <t>გადახრა</t>
  </si>
  <si>
    <t>ფინანსური რესურსების მართვისა და აღრიცხვის სამმართველო</t>
  </si>
  <si>
    <t xml:space="preserve">სამმართველოს უფროსი </t>
  </si>
  <si>
    <t>დონორებთან და საერთაშორისო ორგანიზაციებთან ურთიერთობის სამმართველო</t>
  </si>
  <si>
    <t xml:space="preserve">სოციალური პროგრამების სამმართველო </t>
  </si>
  <si>
    <t>ტრეფიკინგის მსხერპლთა დაცვის სამმართველო</t>
  </si>
  <si>
    <t>მატერიალურ-ტექნიკური უზრუნველყოფის სამმართველო</t>
  </si>
  <si>
    <t xml:space="preserve"> სპეციალისტი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</si>
</sst>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9"/>
      <name val="LitNusx"/>
      <family val="2"/>
    </font>
    <font>
      <b/>
      <sz val="9"/>
      <name val="LitNusx"/>
      <family val="2"/>
    </font>
    <font>
      <b/>
      <sz val="10"/>
      <name val="Arial"/>
      <family val="2"/>
    </font>
    <font>
      <sz val="11"/>
      <name val="Arial"/>
      <family val="2"/>
      <charset val="204"/>
    </font>
    <font>
      <b/>
      <sz val="12"/>
      <name val="Sylfaen"/>
      <family val="1"/>
      <charset val="204"/>
    </font>
    <font>
      <sz val="10"/>
      <name val="Sylfaen"/>
      <family val="1"/>
      <charset val="204"/>
    </font>
    <font>
      <sz val="10"/>
      <name val="Arial"/>
      <family val="2"/>
    </font>
    <font>
      <sz val="11"/>
      <color rgb="FF9C0006"/>
      <name val="Sylfaen"/>
      <family val="2"/>
      <charset val="204"/>
      <scheme val="minor"/>
    </font>
    <font>
      <b/>
      <sz val="10"/>
      <name val="Sylfaen"/>
      <family val="1"/>
      <charset val="204"/>
    </font>
    <font>
      <sz val="10"/>
      <color theme="1"/>
      <name val="Sylfaen"/>
      <family val="2"/>
      <scheme val="minor"/>
    </font>
    <font>
      <sz val="11"/>
      <name val="Arial"/>
      <family val="2"/>
    </font>
    <font>
      <b/>
      <sz val="12"/>
      <name val="Sylfaen"/>
      <family val="1"/>
    </font>
    <font>
      <b/>
      <sz val="12"/>
      <color theme="1"/>
      <name val="Sylfaen"/>
      <family val="1"/>
    </font>
    <font>
      <sz val="10"/>
      <color rgb="FF00B050"/>
      <name val="Sylfaen"/>
      <family val="1"/>
      <charset val="204"/>
    </font>
    <font>
      <sz val="12"/>
      <name val="Sylfae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0" fillId="4" borderId="0" applyNumberFormat="0" applyBorder="0" applyAlignment="0" applyProtection="0"/>
    <xf numFmtId="0" fontId="1" fillId="0" borderId="0"/>
  </cellStyleXfs>
  <cellXfs count="6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Fill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5" fillId="5" borderId="1" xfId="0" applyNumberFormat="1" applyFont="1" applyFill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3" fontId="11" fillId="5" borderId="1" xfId="0" applyNumberFormat="1" applyFont="1" applyFill="1" applyBorder="1" applyAlignment="1">
      <alignment horizontal="center" vertical="center" wrapText="1"/>
    </xf>
    <xf numFmtId="0" fontId="3" fillId="5" borderId="0" xfId="0" applyFont="1" applyFill="1"/>
    <xf numFmtId="3" fontId="8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0" fontId="4" fillId="5" borderId="0" xfId="0" applyFont="1" applyFill="1"/>
    <xf numFmtId="0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3" fontId="8" fillId="3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3" fontId="13" fillId="5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4">
    <cellStyle name="Bad 2" xfId="2"/>
    <cellStyle name="Normal" xfId="0" builtinId="0"/>
    <cellStyle name="Normal 2" xfId="1"/>
    <cellStyle name="Norma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S97"/>
  <sheetViews>
    <sheetView tabSelected="1" view="pageBreakPreview" topLeftCell="E1" zoomScaleNormal="100" zoomScaleSheetLayoutView="100" workbookViewId="0">
      <selection activeCell="N7" sqref="N7"/>
    </sheetView>
  </sheetViews>
  <sheetFormatPr defaultRowHeight="12"/>
  <cols>
    <col min="1" max="1" width="3.140625" style="1" customWidth="1"/>
    <col min="2" max="2" width="6.28515625" style="1" customWidth="1"/>
    <col min="3" max="3" width="39.5703125" style="1" customWidth="1"/>
    <col min="4" max="4" width="16.140625" style="3" customWidth="1"/>
    <col min="5" max="5" width="17.140625" style="3" customWidth="1"/>
    <col min="6" max="6" width="15.42578125" style="3" customWidth="1"/>
    <col min="7" max="13" width="15" style="3" customWidth="1"/>
    <col min="14" max="14" width="14.7109375" style="1" customWidth="1"/>
    <col min="15" max="15" width="16.28515625" style="1" customWidth="1"/>
    <col min="16" max="16" width="15.7109375" style="1" customWidth="1"/>
    <col min="17" max="17" width="14.7109375" style="1" customWidth="1"/>
    <col min="18" max="18" width="15.140625" style="1" customWidth="1"/>
    <col min="19" max="16384" width="9.140625" style="1"/>
  </cols>
  <sheetData>
    <row r="3" spans="2:18" ht="18" customHeight="1"/>
    <row r="4" spans="2:18" ht="63.75" customHeight="1">
      <c r="B4" s="59" t="s">
        <v>30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 spans="2:18" ht="63.75" customHeight="1">
      <c r="B5" s="7"/>
      <c r="C5" s="7"/>
      <c r="D5" s="60" t="s">
        <v>40</v>
      </c>
      <c r="E5" s="60"/>
      <c r="F5" s="60"/>
      <c r="G5" s="60"/>
      <c r="H5" s="60"/>
      <c r="I5" s="61" t="s">
        <v>44</v>
      </c>
      <c r="J5" s="62"/>
      <c r="K5" s="62"/>
      <c r="L5" s="62"/>
      <c r="M5" s="63"/>
      <c r="N5" s="61" t="s">
        <v>45</v>
      </c>
      <c r="O5" s="62"/>
      <c r="P5" s="62"/>
      <c r="Q5" s="62"/>
      <c r="R5" s="62"/>
    </row>
    <row r="6" spans="2:18" s="3" customFormat="1" ht="108" customHeight="1">
      <c r="B6" s="7" t="s">
        <v>10</v>
      </c>
      <c r="C6" s="30" t="s">
        <v>17</v>
      </c>
      <c r="D6" s="30" t="s">
        <v>36</v>
      </c>
      <c r="E6" s="30" t="s">
        <v>15</v>
      </c>
      <c r="F6" s="30" t="s">
        <v>37</v>
      </c>
      <c r="G6" s="30" t="s">
        <v>38</v>
      </c>
      <c r="H6" s="30" t="s">
        <v>39</v>
      </c>
      <c r="I6" s="30" t="s">
        <v>36</v>
      </c>
      <c r="J6" s="30" t="s">
        <v>15</v>
      </c>
      <c r="K6" s="30" t="s">
        <v>37</v>
      </c>
      <c r="L6" s="30" t="s">
        <v>38</v>
      </c>
      <c r="M6" s="30" t="s">
        <v>39</v>
      </c>
      <c r="N6" s="30" t="s">
        <v>36</v>
      </c>
      <c r="O6" s="30" t="s">
        <v>41</v>
      </c>
      <c r="P6" s="30" t="s">
        <v>37</v>
      </c>
      <c r="Q6" s="30" t="s">
        <v>42</v>
      </c>
      <c r="R6" s="30" t="s">
        <v>43</v>
      </c>
    </row>
    <row r="7" spans="2:18" s="3" customFormat="1" ht="29.25" customHeight="1">
      <c r="B7" s="7"/>
      <c r="C7" s="30" t="s">
        <v>16</v>
      </c>
      <c r="D7" s="30">
        <f>D8+D14+D22+D31+D39+D43+D46+D56+D70</f>
        <v>37</v>
      </c>
      <c r="E7" s="30"/>
      <c r="F7" s="30"/>
      <c r="G7" s="30">
        <f>G8+G14+G22+G31+G39+G43+G46+G56+G70</f>
        <v>67100</v>
      </c>
      <c r="H7" s="30">
        <f>H8+H14+H22+H31+H39+H43+H46+H56+H70</f>
        <v>805200</v>
      </c>
      <c r="I7" s="30">
        <f>I8+I14+I22+I31+I39+I43+I46+I56+I70</f>
        <v>73</v>
      </c>
      <c r="J7" s="30"/>
      <c r="K7" s="30"/>
      <c r="L7" s="30">
        <f>L8+L14+L22+L31+L39+L43+L46+L56+L70</f>
        <v>122800</v>
      </c>
      <c r="M7" s="30">
        <f>M8+M14+M22+M31+M39+M43+M46+M56+M70</f>
        <v>1473600</v>
      </c>
      <c r="N7" s="26">
        <f>N8+N14+N22+N31+N39+N43+N46+N56+N70</f>
        <v>36</v>
      </c>
      <c r="O7" s="46"/>
      <c r="P7" s="7"/>
      <c r="Q7" s="27">
        <f>Q8+Q14+Q22+Q31+Q39+Q43+Q46+Q56+Q70</f>
        <v>55700</v>
      </c>
      <c r="R7" s="27">
        <f>R8+R14+R22+R31+R39+R43+R46+R56+R70</f>
        <v>668400</v>
      </c>
    </row>
    <row r="8" spans="2:18" s="3" customFormat="1" ht="22.5" customHeight="1">
      <c r="B8" s="15"/>
      <c r="C8" s="15" t="s">
        <v>3</v>
      </c>
      <c r="D8" s="15">
        <f>D9+D11+D13</f>
        <v>4</v>
      </c>
      <c r="E8" s="15"/>
      <c r="F8" s="15"/>
      <c r="G8" s="15">
        <f>G9+G11</f>
        <v>17400</v>
      </c>
      <c r="H8" s="15">
        <f>H9+H11</f>
        <v>208800</v>
      </c>
      <c r="I8" s="15">
        <f>I9+I10+I11+I12+I13</f>
        <v>5</v>
      </c>
      <c r="J8" s="15"/>
      <c r="K8" s="15"/>
      <c r="L8" s="15">
        <f>L9+L10+L11+L12+L13</f>
        <v>22300</v>
      </c>
      <c r="M8" s="15">
        <f>M9+M10+M11+M12+M13</f>
        <v>267600</v>
      </c>
      <c r="N8" s="23">
        <f>N9+N10+N11+N12+N13</f>
        <v>1</v>
      </c>
      <c r="O8" s="45"/>
      <c r="P8" s="15"/>
      <c r="Q8" s="23">
        <f>Q9+Q10+Q11+Q12+Q13</f>
        <v>4900</v>
      </c>
      <c r="R8" s="23">
        <f>R9+R10+R11+R12+R13</f>
        <v>58800</v>
      </c>
    </row>
    <row r="9" spans="2:18" ht="15">
      <c r="B9" s="5"/>
      <c r="C9" s="8" t="s">
        <v>12</v>
      </c>
      <c r="D9" s="38">
        <v>1</v>
      </c>
      <c r="E9" s="38"/>
      <c r="F9" s="38">
        <v>5400</v>
      </c>
      <c r="G9" s="38">
        <f>D9*F9</f>
        <v>5400</v>
      </c>
      <c r="H9" s="38">
        <f>G9*12</f>
        <v>64800</v>
      </c>
      <c r="I9" s="38"/>
      <c r="J9" s="38"/>
      <c r="K9" s="38"/>
      <c r="L9" s="38"/>
      <c r="M9" s="38"/>
      <c r="N9" s="4">
        <v>-1</v>
      </c>
      <c r="O9" s="47"/>
      <c r="P9" s="35">
        <v>5400</v>
      </c>
      <c r="Q9" s="22">
        <f>N9*P9</f>
        <v>-5400</v>
      </c>
      <c r="R9" s="22">
        <f>Q9*12</f>
        <v>-64800</v>
      </c>
    </row>
    <row r="10" spans="2:18" ht="15">
      <c r="B10" s="5"/>
      <c r="C10" s="8" t="s">
        <v>12</v>
      </c>
      <c r="D10" s="38"/>
      <c r="E10" s="38"/>
      <c r="F10" s="38"/>
      <c r="G10" s="38"/>
      <c r="H10" s="38"/>
      <c r="I10" s="38">
        <v>1</v>
      </c>
      <c r="J10" s="38"/>
      <c r="K10" s="38">
        <v>5400</v>
      </c>
      <c r="L10" s="38">
        <f>I10*K10</f>
        <v>5400</v>
      </c>
      <c r="M10" s="38">
        <f>L10*12</f>
        <v>64800</v>
      </c>
      <c r="N10" s="4">
        <v>1</v>
      </c>
      <c r="O10" s="47"/>
      <c r="P10" s="35">
        <v>5400</v>
      </c>
      <c r="Q10" s="22">
        <f>N10*P10</f>
        <v>5400</v>
      </c>
      <c r="R10" s="22">
        <f>Q10*12</f>
        <v>64800</v>
      </c>
    </row>
    <row r="11" spans="2:18" ht="15">
      <c r="B11" s="5"/>
      <c r="C11" s="8" t="s">
        <v>13</v>
      </c>
      <c r="D11" s="38">
        <v>3</v>
      </c>
      <c r="E11" s="38"/>
      <c r="F11" s="38">
        <v>4000</v>
      </c>
      <c r="G11" s="38">
        <f>D11*F11</f>
        <v>12000</v>
      </c>
      <c r="H11" s="38">
        <f>G11*12</f>
        <v>144000</v>
      </c>
      <c r="I11" s="38"/>
      <c r="J11" s="38"/>
      <c r="K11" s="38"/>
      <c r="L11" s="38"/>
      <c r="M11" s="38"/>
      <c r="N11" s="4">
        <v>-3</v>
      </c>
      <c r="O11" s="47"/>
      <c r="P11" s="35">
        <v>4000</v>
      </c>
      <c r="Q11" s="22">
        <f>N11*P11</f>
        <v>-12000</v>
      </c>
      <c r="R11" s="22">
        <f>Q11*12</f>
        <v>-144000</v>
      </c>
    </row>
    <row r="12" spans="2:18" ht="15">
      <c r="B12" s="5"/>
      <c r="C12" s="8" t="s">
        <v>13</v>
      </c>
      <c r="D12" s="38"/>
      <c r="E12" s="38"/>
      <c r="F12" s="38"/>
      <c r="G12" s="38"/>
      <c r="H12" s="38"/>
      <c r="I12" s="38">
        <v>3</v>
      </c>
      <c r="J12" s="38"/>
      <c r="K12" s="38">
        <v>4300</v>
      </c>
      <c r="L12" s="38">
        <f>I12*K12</f>
        <v>12900</v>
      </c>
      <c r="M12" s="38">
        <f>L12*12</f>
        <v>154800</v>
      </c>
      <c r="N12" s="4">
        <v>3</v>
      </c>
      <c r="O12" s="47"/>
      <c r="P12" s="35">
        <v>4300</v>
      </c>
      <c r="Q12" s="22">
        <f>N12*P12</f>
        <v>12900</v>
      </c>
      <c r="R12" s="22">
        <f>Q12*12</f>
        <v>154800</v>
      </c>
    </row>
    <row r="13" spans="2:18" ht="15">
      <c r="B13" s="5"/>
      <c r="C13" s="8" t="s">
        <v>18</v>
      </c>
      <c r="D13" s="38"/>
      <c r="E13" s="38"/>
      <c r="F13" s="38"/>
      <c r="G13" s="38"/>
      <c r="H13" s="38"/>
      <c r="I13" s="38">
        <v>1</v>
      </c>
      <c r="J13" s="38"/>
      <c r="K13" s="38">
        <v>4000</v>
      </c>
      <c r="L13" s="38">
        <f>I13*K13</f>
        <v>4000</v>
      </c>
      <c r="M13" s="38">
        <f>L13*12</f>
        <v>48000</v>
      </c>
      <c r="N13" s="4">
        <v>1</v>
      </c>
      <c r="O13" s="47"/>
      <c r="P13" s="22">
        <v>4000</v>
      </c>
      <c r="Q13" s="22">
        <f>N13*P13</f>
        <v>4000</v>
      </c>
      <c r="R13" s="22">
        <f>Q13*12</f>
        <v>48000</v>
      </c>
    </row>
    <row r="14" spans="2:18" s="32" customFormat="1" ht="30">
      <c r="B14" s="15" t="s">
        <v>0</v>
      </c>
      <c r="C14" s="15" t="s">
        <v>19</v>
      </c>
      <c r="D14" s="15">
        <f>D15+D17+D19+D21</f>
        <v>5</v>
      </c>
      <c r="E14" s="15"/>
      <c r="F14" s="15"/>
      <c r="G14" s="15">
        <f>G15+G17+G19+G21</f>
        <v>7200</v>
      </c>
      <c r="H14" s="15">
        <f>H15+H17+H19+H21</f>
        <v>86400</v>
      </c>
      <c r="I14" s="15">
        <f>I15+I16+I17+I18+I19+I20+I21</f>
        <v>6</v>
      </c>
      <c r="J14" s="15"/>
      <c r="K14" s="15"/>
      <c r="L14" s="15">
        <f>L15+L16+L17+L18+L19+L20+L21</f>
        <v>9300</v>
      </c>
      <c r="M14" s="15">
        <f>M15+M16+M17+M18+M19+M20+M21</f>
        <v>111600</v>
      </c>
      <c r="N14" s="23">
        <f>N15+N16+N17+N18+N19+N20+N21</f>
        <v>1</v>
      </c>
      <c r="O14" s="45"/>
      <c r="P14" s="50"/>
      <c r="Q14" s="23">
        <f>Q15+Q16+Q17+Q18+Q19+Q20+Q21</f>
        <v>2100</v>
      </c>
      <c r="R14" s="23">
        <f>R15+R16+R17+R18+R19+R20+R21</f>
        <v>25200</v>
      </c>
    </row>
    <row r="15" spans="2:18" ht="15">
      <c r="B15" s="11"/>
      <c r="C15" s="12" t="s">
        <v>5</v>
      </c>
      <c r="D15" s="34">
        <v>1</v>
      </c>
      <c r="E15" s="34">
        <v>2.5</v>
      </c>
      <c r="F15" s="34">
        <v>2500</v>
      </c>
      <c r="G15" s="34">
        <f>D15*F15</f>
        <v>2500</v>
      </c>
      <c r="H15" s="34">
        <f>G15*12</f>
        <v>30000</v>
      </c>
      <c r="I15" s="34"/>
      <c r="J15" s="34"/>
      <c r="K15" s="34"/>
      <c r="L15" s="34"/>
      <c r="M15" s="34"/>
      <c r="N15" s="4">
        <v>-1</v>
      </c>
      <c r="O15" s="48">
        <v>2.5</v>
      </c>
      <c r="P15" s="20">
        <f>O15*1000</f>
        <v>2500</v>
      </c>
      <c r="Q15" s="20">
        <f>N15*P15</f>
        <v>-2500</v>
      </c>
      <c r="R15" s="20">
        <f>Q15*12</f>
        <v>-30000</v>
      </c>
    </row>
    <row r="16" spans="2:18" ht="15">
      <c r="B16" s="11"/>
      <c r="C16" s="12" t="s">
        <v>5</v>
      </c>
      <c r="D16" s="34"/>
      <c r="E16" s="34"/>
      <c r="F16" s="34"/>
      <c r="G16" s="34"/>
      <c r="H16" s="34"/>
      <c r="I16" s="34">
        <v>1</v>
      </c>
      <c r="J16" s="42">
        <v>2.5</v>
      </c>
      <c r="K16" s="34">
        <f>J16*1000</f>
        <v>2500</v>
      </c>
      <c r="L16" s="34">
        <f>I16*K16</f>
        <v>2500</v>
      </c>
      <c r="M16" s="34">
        <f>L16*12</f>
        <v>30000</v>
      </c>
      <c r="N16" s="4">
        <v>1</v>
      </c>
      <c r="O16" s="48">
        <v>2.5</v>
      </c>
      <c r="P16" s="20">
        <f>O16*1000</f>
        <v>2500</v>
      </c>
      <c r="Q16" s="20">
        <f>N16*P16</f>
        <v>2500</v>
      </c>
      <c r="R16" s="20">
        <f>Q16*12</f>
        <v>30000</v>
      </c>
    </row>
    <row r="17" spans="2:18" ht="15">
      <c r="B17" s="11"/>
      <c r="C17" s="12" t="s">
        <v>8</v>
      </c>
      <c r="D17" s="34">
        <v>1</v>
      </c>
      <c r="E17" s="34">
        <v>1.3</v>
      </c>
      <c r="F17" s="34">
        <v>1300</v>
      </c>
      <c r="G17" s="34">
        <f>D17*F17</f>
        <v>1300</v>
      </c>
      <c r="H17" s="34">
        <f>G17*12</f>
        <v>15600</v>
      </c>
      <c r="I17" s="34"/>
      <c r="J17" s="34"/>
      <c r="K17" s="34"/>
      <c r="L17" s="34"/>
      <c r="M17" s="34"/>
      <c r="N17" s="4">
        <v>-1</v>
      </c>
      <c r="O17" s="48">
        <v>1.3</v>
      </c>
      <c r="P17" s="20">
        <f t="shared" ref="P17:P21" si="0">O17*1000</f>
        <v>1300</v>
      </c>
      <c r="Q17" s="20">
        <f t="shared" ref="Q17:Q21" si="1">N17*P17</f>
        <v>-1300</v>
      </c>
      <c r="R17" s="20">
        <f t="shared" ref="R17:R21" si="2">Q17*12</f>
        <v>-15600</v>
      </c>
    </row>
    <row r="18" spans="2:18" ht="15">
      <c r="B18" s="11"/>
      <c r="C18" s="12" t="s">
        <v>8</v>
      </c>
      <c r="D18" s="34"/>
      <c r="E18" s="34"/>
      <c r="F18" s="34"/>
      <c r="G18" s="34"/>
      <c r="H18" s="34"/>
      <c r="I18" s="34">
        <v>3</v>
      </c>
      <c r="J18" s="34">
        <v>1.4</v>
      </c>
      <c r="K18" s="34">
        <f>J18*1000</f>
        <v>1400</v>
      </c>
      <c r="L18" s="34">
        <f>I18*K18</f>
        <v>4200</v>
      </c>
      <c r="M18" s="34">
        <f>L18*12</f>
        <v>50400</v>
      </c>
      <c r="N18" s="4">
        <v>3</v>
      </c>
      <c r="O18" s="48">
        <v>1.4</v>
      </c>
      <c r="P18" s="20">
        <f t="shared" si="0"/>
        <v>1400</v>
      </c>
      <c r="Q18" s="20">
        <f t="shared" si="1"/>
        <v>4200</v>
      </c>
      <c r="R18" s="20">
        <f t="shared" si="2"/>
        <v>50400</v>
      </c>
    </row>
    <row r="19" spans="2:18" ht="15">
      <c r="B19" s="11"/>
      <c r="C19" s="12" t="s">
        <v>6</v>
      </c>
      <c r="D19" s="34">
        <v>2</v>
      </c>
      <c r="E19" s="34">
        <v>1.2</v>
      </c>
      <c r="F19" s="34">
        <v>1200</v>
      </c>
      <c r="G19" s="34">
        <f>D19*F19</f>
        <v>2400</v>
      </c>
      <c r="H19" s="34">
        <f>G19*12</f>
        <v>28800</v>
      </c>
      <c r="I19" s="34"/>
      <c r="J19" s="34"/>
      <c r="K19" s="34"/>
      <c r="L19" s="34"/>
      <c r="M19" s="34"/>
      <c r="N19" s="4">
        <v>-2</v>
      </c>
      <c r="O19" s="48">
        <v>1.2</v>
      </c>
      <c r="P19" s="20">
        <f t="shared" si="0"/>
        <v>1200</v>
      </c>
      <c r="Q19" s="20">
        <f t="shared" si="1"/>
        <v>-2400</v>
      </c>
      <c r="R19" s="20">
        <f t="shared" si="2"/>
        <v>-28800</v>
      </c>
    </row>
    <row r="20" spans="2:18" ht="15">
      <c r="B20" s="11"/>
      <c r="C20" s="12" t="s">
        <v>6</v>
      </c>
      <c r="D20" s="34"/>
      <c r="E20" s="34"/>
      <c r="F20" s="34"/>
      <c r="G20" s="34"/>
      <c r="H20" s="34"/>
      <c r="I20" s="34">
        <v>2</v>
      </c>
      <c r="J20" s="34">
        <v>1.3</v>
      </c>
      <c r="K20" s="34">
        <f>J20*1000</f>
        <v>1300</v>
      </c>
      <c r="L20" s="34">
        <f>I20*K20</f>
        <v>2600</v>
      </c>
      <c r="M20" s="34">
        <f>L20*12</f>
        <v>31200</v>
      </c>
      <c r="N20" s="4">
        <v>2</v>
      </c>
      <c r="O20" s="48">
        <v>1.3</v>
      </c>
      <c r="P20" s="20">
        <f t="shared" si="0"/>
        <v>1300</v>
      </c>
      <c r="Q20" s="20">
        <f t="shared" si="1"/>
        <v>2600</v>
      </c>
      <c r="R20" s="20">
        <f t="shared" si="2"/>
        <v>31200</v>
      </c>
    </row>
    <row r="21" spans="2:18" ht="15">
      <c r="B21" s="11"/>
      <c r="C21" s="12" t="s">
        <v>6</v>
      </c>
      <c r="D21" s="34">
        <v>1</v>
      </c>
      <c r="E21" s="42">
        <v>1</v>
      </c>
      <c r="F21" s="34">
        <v>1000</v>
      </c>
      <c r="G21" s="34">
        <f>D21*F21</f>
        <v>1000</v>
      </c>
      <c r="H21" s="34">
        <f>G21*12</f>
        <v>12000</v>
      </c>
      <c r="I21" s="34"/>
      <c r="J21" s="34"/>
      <c r="K21" s="34"/>
      <c r="L21" s="34"/>
      <c r="M21" s="34"/>
      <c r="N21" s="4">
        <v>-1</v>
      </c>
      <c r="O21" s="48">
        <v>1</v>
      </c>
      <c r="P21" s="20">
        <f t="shared" si="0"/>
        <v>1000</v>
      </c>
      <c r="Q21" s="20">
        <f t="shared" si="1"/>
        <v>-1000</v>
      </c>
      <c r="R21" s="20">
        <f t="shared" si="2"/>
        <v>-12000</v>
      </c>
    </row>
    <row r="22" spans="2:18" s="32" customFormat="1" ht="30">
      <c r="B22" s="15" t="s">
        <v>1</v>
      </c>
      <c r="C22" s="15" t="s">
        <v>21</v>
      </c>
      <c r="D22" s="15">
        <f>D23+D25+D27+D28+D29</f>
        <v>5</v>
      </c>
      <c r="E22" s="15"/>
      <c r="F22" s="15"/>
      <c r="G22" s="15">
        <f>G23+G25+G27+G28+G29</f>
        <v>6800</v>
      </c>
      <c r="H22" s="15">
        <f>H23+H25+H27+H28+H29</f>
        <v>81600</v>
      </c>
      <c r="I22" s="15">
        <f>I23+I24+I25+I26+I27+I28+I29+I30</f>
        <v>8</v>
      </c>
      <c r="J22" s="15"/>
      <c r="K22" s="15"/>
      <c r="L22" s="15">
        <f>L23+L24+L25+L26+L27+L28+L29+L30</f>
        <v>10900</v>
      </c>
      <c r="M22" s="15">
        <f>M23+M24+M25+M26+M27+M28+M29+M30</f>
        <v>130800</v>
      </c>
      <c r="N22" s="23">
        <f>N23+N24+N25+N26+N27+N28+N29+N30</f>
        <v>3</v>
      </c>
      <c r="O22" s="49"/>
      <c r="P22" s="50"/>
      <c r="Q22" s="23">
        <f>Q23+Q24+Q25+Q26+Q27+Q28+Q29+Q30</f>
        <v>4100</v>
      </c>
      <c r="R22" s="23">
        <f>R23+R24+R25+R26+R27+R28+R29+R30</f>
        <v>49200</v>
      </c>
    </row>
    <row r="23" spans="2:18" ht="15">
      <c r="B23" s="11"/>
      <c r="C23" s="12" t="s">
        <v>47</v>
      </c>
      <c r="D23" s="34">
        <v>1</v>
      </c>
      <c r="E23" s="34">
        <v>2.5</v>
      </c>
      <c r="F23" s="34">
        <v>2500</v>
      </c>
      <c r="G23" s="34">
        <f>D23*F23</f>
        <v>2500</v>
      </c>
      <c r="H23" s="34">
        <f>G23*12</f>
        <v>30000</v>
      </c>
      <c r="I23" s="34"/>
      <c r="J23" s="34"/>
      <c r="K23" s="34"/>
      <c r="L23" s="34"/>
      <c r="M23" s="34"/>
      <c r="N23" s="4">
        <v>-1</v>
      </c>
      <c r="O23" s="48">
        <v>2.5</v>
      </c>
      <c r="P23" s="20">
        <f t="shared" ref="P23:P30" si="3">O23*1000</f>
        <v>2500</v>
      </c>
      <c r="Q23" s="20">
        <f>N23*P23</f>
        <v>-2500</v>
      </c>
      <c r="R23" s="20">
        <f>Q23*12</f>
        <v>-30000</v>
      </c>
    </row>
    <row r="24" spans="2:18" ht="15">
      <c r="B24" s="11"/>
      <c r="C24" s="12"/>
      <c r="D24" s="34"/>
      <c r="E24" s="34"/>
      <c r="F24" s="34"/>
      <c r="G24" s="34"/>
      <c r="H24" s="34"/>
      <c r="I24" s="34">
        <v>1</v>
      </c>
      <c r="J24" s="34">
        <v>2.5</v>
      </c>
      <c r="K24" s="34">
        <f>J24*1000</f>
        <v>2500</v>
      </c>
      <c r="L24" s="34">
        <f>I24*K24</f>
        <v>2500</v>
      </c>
      <c r="M24" s="34">
        <f>L24*12</f>
        <v>30000</v>
      </c>
      <c r="N24" s="4">
        <v>1</v>
      </c>
      <c r="O24" s="48">
        <v>2.5</v>
      </c>
      <c r="P24" s="20">
        <f t="shared" si="3"/>
        <v>2500</v>
      </c>
      <c r="Q24" s="20">
        <f>N24*P24</f>
        <v>2500</v>
      </c>
      <c r="R24" s="20">
        <f>Q24*12</f>
        <v>30000</v>
      </c>
    </row>
    <row r="25" spans="2:18" s="6" customFormat="1" ht="20.25" customHeight="1">
      <c r="B25" s="11"/>
      <c r="C25" s="12" t="s">
        <v>8</v>
      </c>
      <c r="D25" s="34">
        <v>1</v>
      </c>
      <c r="E25" s="34">
        <v>1.3</v>
      </c>
      <c r="F25" s="34">
        <v>1300</v>
      </c>
      <c r="G25" s="34">
        <f t="shared" ref="G25:G27" si="4">D25*F25</f>
        <v>1300</v>
      </c>
      <c r="H25" s="34">
        <f t="shared" ref="H25:H27" si="5">G25*12</f>
        <v>15600</v>
      </c>
      <c r="I25" s="34"/>
      <c r="J25" s="34"/>
      <c r="K25" s="34"/>
      <c r="L25" s="34"/>
      <c r="M25" s="34"/>
      <c r="N25" s="16">
        <v>-1</v>
      </c>
      <c r="O25" s="28">
        <v>1.3</v>
      </c>
      <c r="P25" s="20">
        <f t="shared" si="3"/>
        <v>1300</v>
      </c>
      <c r="Q25" s="20">
        <f t="shared" ref="Q25:Q30" si="6">N25*P25</f>
        <v>-1300</v>
      </c>
      <c r="R25" s="20">
        <f t="shared" ref="R25:R30" si="7">Q25*12</f>
        <v>-15600</v>
      </c>
    </row>
    <row r="26" spans="2:18" s="6" customFormat="1" ht="20.25" customHeight="1">
      <c r="B26" s="11"/>
      <c r="C26" s="12" t="s">
        <v>8</v>
      </c>
      <c r="D26" s="34"/>
      <c r="E26" s="34"/>
      <c r="F26" s="34"/>
      <c r="G26" s="34"/>
      <c r="H26" s="34"/>
      <c r="I26" s="34">
        <v>2</v>
      </c>
      <c r="J26" s="34">
        <v>1.4</v>
      </c>
      <c r="K26" s="34">
        <f>J26*1000</f>
        <v>1400</v>
      </c>
      <c r="L26" s="34">
        <f>I26*K26</f>
        <v>2800</v>
      </c>
      <c r="M26" s="34">
        <f>L26*12</f>
        <v>33600</v>
      </c>
      <c r="N26" s="16">
        <v>2</v>
      </c>
      <c r="O26" s="28">
        <v>1.4</v>
      </c>
      <c r="P26" s="20">
        <f t="shared" si="3"/>
        <v>1400</v>
      </c>
      <c r="Q26" s="20">
        <f t="shared" si="6"/>
        <v>2800</v>
      </c>
      <c r="R26" s="20">
        <f t="shared" si="7"/>
        <v>33600</v>
      </c>
    </row>
    <row r="27" spans="2:18" s="6" customFormat="1" ht="20.25" customHeight="1">
      <c r="B27" s="11"/>
      <c r="C27" s="12" t="s">
        <v>8</v>
      </c>
      <c r="D27" s="34">
        <v>1</v>
      </c>
      <c r="E27" s="34">
        <v>1.2</v>
      </c>
      <c r="F27" s="34">
        <v>1200</v>
      </c>
      <c r="G27" s="34">
        <f t="shared" si="4"/>
        <v>1200</v>
      </c>
      <c r="H27" s="34">
        <f t="shared" si="5"/>
        <v>14400</v>
      </c>
      <c r="I27" s="34"/>
      <c r="J27" s="34"/>
      <c r="K27" s="34"/>
      <c r="L27" s="34"/>
      <c r="M27" s="34"/>
      <c r="N27" s="16">
        <v>-1</v>
      </c>
      <c r="O27" s="28">
        <v>1.2</v>
      </c>
      <c r="P27" s="20">
        <f t="shared" si="3"/>
        <v>1200</v>
      </c>
      <c r="Q27" s="20">
        <f t="shared" si="6"/>
        <v>-1200</v>
      </c>
      <c r="R27" s="20">
        <f t="shared" si="7"/>
        <v>-14400</v>
      </c>
    </row>
    <row r="28" spans="2:18" s="6" customFormat="1" ht="20.25" customHeight="1">
      <c r="B28" s="11"/>
      <c r="C28" s="12" t="s">
        <v>6</v>
      </c>
      <c r="D28" s="34"/>
      <c r="E28" s="34"/>
      <c r="F28" s="34"/>
      <c r="G28" s="34"/>
      <c r="H28" s="34"/>
      <c r="I28" s="34">
        <v>2</v>
      </c>
      <c r="J28" s="34">
        <v>1.3</v>
      </c>
      <c r="K28" s="34">
        <f>J28*1000</f>
        <v>1300</v>
      </c>
      <c r="L28" s="34">
        <f>I28*K28</f>
        <v>2600</v>
      </c>
      <c r="M28" s="34">
        <f t="shared" ref="M28" si="8">L28*12</f>
        <v>31200</v>
      </c>
      <c r="N28" s="16">
        <v>2</v>
      </c>
      <c r="O28" s="28">
        <v>1.3</v>
      </c>
      <c r="P28" s="20">
        <f t="shared" si="3"/>
        <v>1300</v>
      </c>
      <c r="Q28" s="20">
        <f t="shared" si="6"/>
        <v>2600</v>
      </c>
      <c r="R28" s="20">
        <f t="shared" si="7"/>
        <v>31200</v>
      </c>
    </row>
    <row r="29" spans="2:18" ht="15">
      <c r="B29" s="11"/>
      <c r="C29" s="12" t="s">
        <v>31</v>
      </c>
      <c r="D29" s="34">
        <v>2</v>
      </c>
      <c r="E29" s="34">
        <v>0.9</v>
      </c>
      <c r="F29" s="34">
        <v>900</v>
      </c>
      <c r="G29" s="34">
        <f>D29*F29</f>
        <v>1800</v>
      </c>
      <c r="H29" s="34">
        <f>G29*12</f>
        <v>21600</v>
      </c>
      <c r="I29" s="34"/>
      <c r="J29" s="34"/>
      <c r="K29" s="34"/>
      <c r="L29" s="34"/>
      <c r="M29" s="34"/>
      <c r="N29" s="10">
        <v>-2</v>
      </c>
      <c r="O29" s="29">
        <v>0.9</v>
      </c>
      <c r="P29" s="20">
        <f t="shared" si="3"/>
        <v>900</v>
      </c>
      <c r="Q29" s="20">
        <f t="shared" si="6"/>
        <v>-1800</v>
      </c>
      <c r="R29" s="20">
        <f t="shared" si="7"/>
        <v>-21600</v>
      </c>
    </row>
    <row r="30" spans="2:18" ht="15">
      <c r="B30" s="11"/>
      <c r="C30" s="12" t="s">
        <v>31</v>
      </c>
      <c r="D30" s="34"/>
      <c r="E30" s="34"/>
      <c r="F30" s="34"/>
      <c r="G30" s="34"/>
      <c r="H30" s="34"/>
      <c r="I30" s="34">
        <v>3</v>
      </c>
      <c r="J30" s="42">
        <v>1</v>
      </c>
      <c r="K30" s="34">
        <f>J30*1000</f>
        <v>1000</v>
      </c>
      <c r="L30" s="34">
        <f>I30*K30</f>
        <v>3000</v>
      </c>
      <c r="M30" s="34">
        <f>L30*12</f>
        <v>36000</v>
      </c>
      <c r="N30" s="10">
        <v>3</v>
      </c>
      <c r="O30" s="29">
        <v>1</v>
      </c>
      <c r="P30" s="20">
        <f t="shared" si="3"/>
        <v>1000</v>
      </c>
      <c r="Q30" s="20">
        <f t="shared" si="6"/>
        <v>3000</v>
      </c>
      <c r="R30" s="20">
        <f t="shared" si="7"/>
        <v>36000</v>
      </c>
    </row>
    <row r="31" spans="2:18" s="2" customFormat="1" ht="45">
      <c r="B31" s="15" t="s">
        <v>2</v>
      </c>
      <c r="C31" s="15" t="s">
        <v>48</v>
      </c>
      <c r="D31" s="15">
        <f>D32+D33+D34+D35+D36+D37</f>
        <v>6</v>
      </c>
      <c r="E31" s="15"/>
      <c r="F31" s="15"/>
      <c r="G31" s="15">
        <f>G32+G33+G34+G35+G36+G37</f>
        <v>7900</v>
      </c>
      <c r="H31" s="15">
        <f>H32+H33+H34+H35+H36+H37</f>
        <v>94800</v>
      </c>
      <c r="I31" s="15">
        <f>I32+I33+I34+I35+I36+I37+I38</f>
        <v>4</v>
      </c>
      <c r="J31" s="15"/>
      <c r="K31" s="15"/>
      <c r="L31" s="15">
        <f>L32+L33+L34+L35+L36+L37+L38</f>
        <v>5800</v>
      </c>
      <c r="M31" s="15">
        <f>M32+M33+M34+M35+M36+M37+M38</f>
        <v>69600</v>
      </c>
      <c r="N31" s="23">
        <f>N32+N33+N34+N35+N36+N37+N38</f>
        <v>-2</v>
      </c>
      <c r="O31" s="50"/>
      <c r="P31" s="15"/>
      <c r="Q31" s="23">
        <f>Q32+Q33+Q34+Q35+Q36+Q37+Q38</f>
        <v>-2100</v>
      </c>
      <c r="R31" s="23">
        <f>R32+R33+R34+R35+R36+R37+R38</f>
        <v>-25200</v>
      </c>
    </row>
    <row r="32" spans="2:18" s="2" customFormat="1" ht="15">
      <c r="B32" s="11"/>
      <c r="C32" s="12" t="s">
        <v>5</v>
      </c>
      <c r="D32" s="34">
        <v>1</v>
      </c>
      <c r="E32" s="34">
        <v>2.2000000000000002</v>
      </c>
      <c r="F32" s="34">
        <f>E32*1000</f>
        <v>2200</v>
      </c>
      <c r="G32" s="34">
        <f>D32*F32</f>
        <v>2200</v>
      </c>
      <c r="H32" s="34">
        <f>G32*12</f>
        <v>26400</v>
      </c>
      <c r="I32" s="34">
        <v>1</v>
      </c>
      <c r="J32" s="34">
        <v>2.2000000000000002</v>
      </c>
      <c r="K32" s="34">
        <f>J32*1000</f>
        <v>2200</v>
      </c>
      <c r="L32" s="34">
        <f>I32*K32</f>
        <v>2200</v>
      </c>
      <c r="M32" s="34">
        <f>L32*12</f>
        <v>26400</v>
      </c>
      <c r="N32" s="17"/>
      <c r="O32" s="29"/>
      <c r="P32" s="20"/>
      <c r="Q32" s="20"/>
      <c r="R32" s="20"/>
    </row>
    <row r="33" spans="2:18" s="2" customFormat="1" ht="15">
      <c r="B33" s="11"/>
      <c r="C33" s="12" t="s">
        <v>34</v>
      </c>
      <c r="D33" s="34">
        <v>1</v>
      </c>
      <c r="E33" s="34">
        <v>1.5</v>
      </c>
      <c r="F33" s="34">
        <v>1500</v>
      </c>
      <c r="G33" s="34">
        <f>D33*F33</f>
        <v>1500</v>
      </c>
      <c r="H33" s="34">
        <f>G33*12</f>
        <v>18000</v>
      </c>
      <c r="I33" s="34"/>
      <c r="J33" s="34"/>
      <c r="K33" s="34"/>
      <c r="L33" s="34"/>
      <c r="M33" s="34"/>
      <c r="N33" s="17">
        <v>-1</v>
      </c>
      <c r="O33" s="29">
        <v>1.5</v>
      </c>
      <c r="P33" s="20">
        <f t="shared" ref="P33:P38" si="9">O33*1000</f>
        <v>1500</v>
      </c>
      <c r="Q33" s="20">
        <f t="shared" ref="Q33:Q38" si="10">N33*P33</f>
        <v>-1500</v>
      </c>
      <c r="R33" s="20">
        <f t="shared" ref="R33:R38" si="11">Q33*12</f>
        <v>-18000</v>
      </c>
    </row>
    <row r="34" spans="2:18" s="2" customFormat="1" ht="15">
      <c r="B34" s="11"/>
      <c r="C34" s="12" t="s">
        <v>8</v>
      </c>
      <c r="D34" s="34">
        <v>1</v>
      </c>
      <c r="E34" s="34">
        <v>1.2</v>
      </c>
      <c r="F34" s="34">
        <v>1200</v>
      </c>
      <c r="G34" s="34">
        <f>D34*F34</f>
        <v>1200</v>
      </c>
      <c r="H34" s="34">
        <f>G34*12</f>
        <v>14400</v>
      </c>
      <c r="I34" s="34"/>
      <c r="J34" s="34"/>
      <c r="K34" s="34"/>
      <c r="L34" s="34"/>
      <c r="M34" s="34"/>
      <c r="N34" s="53">
        <v>-1</v>
      </c>
      <c r="O34" s="29">
        <v>1.2</v>
      </c>
      <c r="P34" s="20">
        <f t="shared" si="9"/>
        <v>1200</v>
      </c>
      <c r="Q34" s="20">
        <f t="shared" si="10"/>
        <v>-1200</v>
      </c>
      <c r="R34" s="20">
        <f t="shared" si="11"/>
        <v>-14400</v>
      </c>
    </row>
    <row r="35" spans="2:18" s="2" customFormat="1" ht="15">
      <c r="B35" s="11"/>
      <c r="C35" s="12" t="s">
        <v>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53"/>
      <c r="O35" s="29"/>
      <c r="P35" s="20"/>
      <c r="Q35" s="20"/>
      <c r="R35" s="20"/>
    </row>
    <row r="36" spans="2:18" s="2" customFormat="1" ht="15">
      <c r="B36" s="11"/>
      <c r="C36" s="12" t="s">
        <v>35</v>
      </c>
      <c r="D36" s="34">
        <f>2+1</f>
        <v>3</v>
      </c>
      <c r="E36" s="42">
        <v>1</v>
      </c>
      <c r="F36" s="34">
        <v>1000</v>
      </c>
      <c r="G36" s="34">
        <f>D36*F36</f>
        <v>3000</v>
      </c>
      <c r="H36" s="34">
        <f>G36*12</f>
        <v>36000</v>
      </c>
      <c r="I36" s="34"/>
      <c r="J36" s="34"/>
      <c r="K36" s="34"/>
      <c r="L36" s="34"/>
      <c r="M36" s="34"/>
      <c r="N36" s="17">
        <v>-3</v>
      </c>
      <c r="O36" s="29">
        <v>1</v>
      </c>
      <c r="P36" s="20">
        <f t="shared" si="9"/>
        <v>1000</v>
      </c>
      <c r="Q36" s="20">
        <f t="shared" si="10"/>
        <v>-3000</v>
      </c>
      <c r="R36" s="20">
        <f t="shared" si="11"/>
        <v>-36000</v>
      </c>
    </row>
    <row r="37" spans="2:18" s="2" customFormat="1" ht="15">
      <c r="B37" s="11"/>
      <c r="C37" s="12" t="s">
        <v>6</v>
      </c>
      <c r="D37" s="34"/>
      <c r="E37" s="42"/>
      <c r="F37" s="34"/>
      <c r="G37" s="34"/>
      <c r="H37" s="34"/>
      <c r="I37" s="34">
        <v>2</v>
      </c>
      <c r="J37" s="34">
        <v>1.3</v>
      </c>
      <c r="K37" s="34">
        <f>J37*1000</f>
        <v>1300</v>
      </c>
      <c r="L37" s="34">
        <f>I37*K37</f>
        <v>2600</v>
      </c>
      <c r="M37" s="34">
        <f>L37*12</f>
        <v>31200</v>
      </c>
      <c r="N37" s="17">
        <v>2</v>
      </c>
      <c r="O37" s="29">
        <v>1.3</v>
      </c>
      <c r="P37" s="20">
        <f t="shared" si="9"/>
        <v>1300</v>
      </c>
      <c r="Q37" s="20">
        <f t="shared" si="10"/>
        <v>2600</v>
      </c>
      <c r="R37" s="20">
        <f t="shared" si="11"/>
        <v>31200</v>
      </c>
    </row>
    <row r="38" spans="2:18" s="2" customFormat="1" ht="15">
      <c r="B38" s="11"/>
      <c r="C38" s="12" t="s">
        <v>31</v>
      </c>
      <c r="D38" s="34"/>
      <c r="E38" s="42"/>
      <c r="F38" s="34"/>
      <c r="G38" s="34"/>
      <c r="H38" s="34"/>
      <c r="I38" s="34">
        <v>1</v>
      </c>
      <c r="J38" s="42">
        <v>1</v>
      </c>
      <c r="K38" s="34">
        <f>J38*1000</f>
        <v>1000</v>
      </c>
      <c r="L38" s="34">
        <f>I38*K38</f>
        <v>1000</v>
      </c>
      <c r="M38" s="34">
        <f>L38*12</f>
        <v>12000</v>
      </c>
      <c r="N38" s="17">
        <v>1</v>
      </c>
      <c r="O38" s="29">
        <v>1</v>
      </c>
      <c r="P38" s="20">
        <f t="shared" si="9"/>
        <v>1000</v>
      </c>
      <c r="Q38" s="20">
        <f t="shared" si="10"/>
        <v>1000</v>
      </c>
      <c r="R38" s="20">
        <f t="shared" si="11"/>
        <v>12000</v>
      </c>
    </row>
    <row r="39" spans="2:18" s="2" customFormat="1" ht="30">
      <c r="B39" s="15" t="s">
        <v>14</v>
      </c>
      <c r="C39" s="15" t="s">
        <v>49</v>
      </c>
      <c r="D39" s="15">
        <f>D40+D42</f>
        <v>0</v>
      </c>
      <c r="E39" s="15"/>
      <c r="F39" s="15"/>
      <c r="G39" s="15">
        <f>G40+G42</f>
        <v>0</v>
      </c>
      <c r="H39" s="15">
        <f>G39*12</f>
        <v>0</v>
      </c>
      <c r="I39" s="15">
        <f>I40+I41+I42</f>
        <v>6</v>
      </c>
      <c r="J39" s="15"/>
      <c r="K39" s="15"/>
      <c r="L39" s="15">
        <f>L40+L41+L42</f>
        <v>7500</v>
      </c>
      <c r="M39" s="15">
        <f>M40+M41+M42</f>
        <v>90000</v>
      </c>
      <c r="N39" s="23">
        <f>N40+N41+N42</f>
        <v>6</v>
      </c>
      <c r="O39" s="15"/>
      <c r="P39" s="15"/>
      <c r="Q39" s="23">
        <f>Q40+Q41+Q42</f>
        <v>7500</v>
      </c>
      <c r="R39" s="23">
        <f>R40+R41+R42</f>
        <v>90000</v>
      </c>
    </row>
    <row r="40" spans="2:18" s="2" customFormat="1" ht="15">
      <c r="B40" s="11"/>
      <c r="C40" s="12" t="s">
        <v>47</v>
      </c>
      <c r="D40" s="34"/>
      <c r="E40" s="34"/>
      <c r="F40" s="34"/>
      <c r="G40" s="34"/>
      <c r="H40" s="34"/>
      <c r="I40" s="34">
        <v>1</v>
      </c>
      <c r="J40" s="42">
        <v>2.2000000000000002</v>
      </c>
      <c r="K40" s="34">
        <f>J40*1000</f>
        <v>2200</v>
      </c>
      <c r="L40" s="34">
        <f>I40*K40</f>
        <v>2200</v>
      </c>
      <c r="M40" s="34">
        <f t="shared" ref="M40:M45" si="12">L40*12</f>
        <v>26400</v>
      </c>
      <c r="N40" s="17">
        <v>1</v>
      </c>
      <c r="O40" s="29">
        <v>2.2000000000000002</v>
      </c>
      <c r="P40" s="19">
        <f>O40*1000</f>
        <v>2200</v>
      </c>
      <c r="Q40" s="20">
        <f>N40*P40</f>
        <v>2200</v>
      </c>
      <c r="R40" s="20">
        <f>Q40*12</f>
        <v>26400</v>
      </c>
    </row>
    <row r="41" spans="2:18" s="2" customFormat="1" ht="15">
      <c r="B41" s="11"/>
      <c r="C41" s="12" t="s">
        <v>25</v>
      </c>
      <c r="D41" s="34"/>
      <c r="E41" s="34"/>
      <c r="F41" s="34"/>
      <c r="G41" s="34"/>
      <c r="H41" s="34"/>
      <c r="I41" s="34">
        <v>1</v>
      </c>
      <c r="J41" s="34">
        <v>1.3</v>
      </c>
      <c r="K41" s="34">
        <f>J41*1000</f>
        <v>1300</v>
      </c>
      <c r="L41" s="34">
        <f>I41*K41</f>
        <v>1300</v>
      </c>
      <c r="M41" s="34">
        <f t="shared" si="12"/>
        <v>15600</v>
      </c>
      <c r="N41" s="17">
        <v>1</v>
      </c>
      <c r="O41" s="29">
        <v>1.3</v>
      </c>
      <c r="P41" s="19">
        <f>O41*1000</f>
        <v>1300</v>
      </c>
      <c r="Q41" s="20">
        <f>N41*P41</f>
        <v>1300</v>
      </c>
      <c r="R41" s="20">
        <f>Q41*12</f>
        <v>15600</v>
      </c>
    </row>
    <row r="42" spans="2:18" s="2" customFormat="1" ht="15">
      <c r="B42" s="11"/>
      <c r="C42" s="12" t="s">
        <v>31</v>
      </c>
      <c r="D42" s="34"/>
      <c r="E42" s="34"/>
      <c r="F42" s="34"/>
      <c r="G42" s="34"/>
      <c r="H42" s="34"/>
      <c r="I42" s="34">
        <v>4</v>
      </c>
      <c r="J42" s="42">
        <v>1</v>
      </c>
      <c r="K42" s="34">
        <f>J42*1000</f>
        <v>1000</v>
      </c>
      <c r="L42" s="34">
        <f>I42*K42</f>
        <v>4000</v>
      </c>
      <c r="M42" s="34">
        <f t="shared" si="12"/>
        <v>48000</v>
      </c>
      <c r="N42" s="53">
        <v>4</v>
      </c>
      <c r="O42" s="29">
        <v>1</v>
      </c>
      <c r="P42" s="19">
        <f>O42*1000</f>
        <v>1000</v>
      </c>
      <c r="Q42" s="20">
        <f>N42*P42</f>
        <v>4000</v>
      </c>
      <c r="R42" s="20">
        <f>Q42*12</f>
        <v>48000</v>
      </c>
    </row>
    <row r="43" spans="2:18" s="2" customFormat="1" ht="30">
      <c r="B43" s="15" t="s">
        <v>22</v>
      </c>
      <c r="C43" s="15" t="s">
        <v>50</v>
      </c>
      <c r="D43" s="15">
        <f>D44+D45</f>
        <v>0</v>
      </c>
      <c r="E43" s="15"/>
      <c r="F43" s="15"/>
      <c r="G43" s="15">
        <f>G44+G45</f>
        <v>0</v>
      </c>
      <c r="H43" s="15">
        <f>H44+H45</f>
        <v>0</v>
      </c>
      <c r="I43" s="15">
        <f>I44+I45</f>
        <v>2</v>
      </c>
      <c r="J43" s="15"/>
      <c r="K43" s="15"/>
      <c r="L43" s="15">
        <f>L44+L45</f>
        <v>3300</v>
      </c>
      <c r="M43" s="15">
        <f t="shared" si="12"/>
        <v>39600</v>
      </c>
      <c r="N43" s="23">
        <f>N44+N45</f>
        <v>2</v>
      </c>
      <c r="O43" s="50"/>
      <c r="P43" s="15"/>
      <c r="Q43" s="23">
        <f>Q44+Q45</f>
        <v>3300</v>
      </c>
      <c r="R43" s="23">
        <f>R44+R45</f>
        <v>39600</v>
      </c>
    </row>
    <row r="44" spans="2:18" s="36" customFormat="1" ht="15">
      <c r="B44" s="13"/>
      <c r="C44" s="12" t="s">
        <v>5</v>
      </c>
      <c r="D44" s="34"/>
      <c r="E44" s="34"/>
      <c r="F44" s="34"/>
      <c r="G44" s="34"/>
      <c r="H44" s="34"/>
      <c r="I44" s="34">
        <v>1</v>
      </c>
      <c r="J44" s="42">
        <v>2</v>
      </c>
      <c r="K44" s="34">
        <f>J44*1000</f>
        <v>2000</v>
      </c>
      <c r="L44" s="34">
        <f>I44*K44</f>
        <v>2000</v>
      </c>
      <c r="M44" s="34">
        <f t="shared" si="12"/>
        <v>24000</v>
      </c>
      <c r="N44" s="33">
        <v>1</v>
      </c>
      <c r="O44" s="42">
        <v>2</v>
      </c>
      <c r="P44" s="34">
        <f>O44*1000</f>
        <v>2000</v>
      </c>
      <c r="Q44" s="33">
        <f>N44*P44</f>
        <v>2000</v>
      </c>
      <c r="R44" s="33">
        <f>Q44*12</f>
        <v>24000</v>
      </c>
    </row>
    <row r="45" spans="2:18" s="36" customFormat="1" ht="15">
      <c r="B45" s="13"/>
      <c r="C45" s="12" t="s">
        <v>6</v>
      </c>
      <c r="D45" s="34"/>
      <c r="E45" s="34"/>
      <c r="F45" s="34"/>
      <c r="G45" s="34"/>
      <c r="H45" s="34"/>
      <c r="I45" s="34">
        <v>1</v>
      </c>
      <c r="J45" s="34">
        <v>1.3</v>
      </c>
      <c r="K45" s="34">
        <f>J45*1000</f>
        <v>1300</v>
      </c>
      <c r="L45" s="34">
        <f>I45*K45</f>
        <v>1300</v>
      </c>
      <c r="M45" s="34">
        <f t="shared" si="12"/>
        <v>15600</v>
      </c>
      <c r="N45" s="33">
        <v>1</v>
      </c>
      <c r="O45" s="34">
        <v>1.3</v>
      </c>
      <c r="P45" s="34">
        <f>O45*1000</f>
        <v>1300</v>
      </c>
      <c r="Q45" s="33">
        <f>N45*P45</f>
        <v>1300</v>
      </c>
      <c r="R45" s="33">
        <f>Q45*12</f>
        <v>15600</v>
      </c>
    </row>
    <row r="46" spans="2:18" s="36" customFormat="1" ht="30">
      <c r="B46" s="15" t="s">
        <v>26</v>
      </c>
      <c r="C46" s="15" t="s">
        <v>32</v>
      </c>
      <c r="D46" s="15">
        <f>D47+D48+D52</f>
        <v>0</v>
      </c>
      <c r="E46" s="15"/>
      <c r="F46" s="15"/>
      <c r="G46" s="15">
        <f>G47+G48+G52</f>
        <v>0</v>
      </c>
      <c r="H46" s="15">
        <f>H47+H48+H52</f>
        <v>0</v>
      </c>
      <c r="I46" s="15">
        <f>I47+I48+I52</f>
        <v>16</v>
      </c>
      <c r="J46" s="15"/>
      <c r="K46" s="15"/>
      <c r="L46" s="15">
        <f>L47+L48+L52</f>
        <v>22300</v>
      </c>
      <c r="M46" s="15">
        <f>M47+M48+M52</f>
        <v>267600</v>
      </c>
      <c r="N46" s="23">
        <f>N47+N48+N52</f>
        <v>16</v>
      </c>
      <c r="O46" s="15"/>
      <c r="P46" s="15"/>
      <c r="Q46" s="23">
        <f>Q47+Q48+Q52</f>
        <v>22300</v>
      </c>
      <c r="R46" s="23">
        <f>R47+R48+R52</f>
        <v>267600</v>
      </c>
    </row>
    <row r="47" spans="2:18" s="36" customFormat="1" ht="15">
      <c r="B47" s="13"/>
      <c r="C47" s="12" t="s">
        <v>4</v>
      </c>
      <c r="D47" s="34"/>
      <c r="E47" s="34"/>
      <c r="F47" s="34"/>
      <c r="G47" s="34"/>
      <c r="H47" s="34"/>
      <c r="I47" s="34">
        <v>1</v>
      </c>
      <c r="J47" s="34">
        <v>2.8</v>
      </c>
      <c r="K47" s="34">
        <f>J47*1000</f>
        <v>2800</v>
      </c>
      <c r="L47" s="34">
        <f>I47*K47</f>
        <v>2800</v>
      </c>
      <c r="M47" s="34">
        <f>L47*12</f>
        <v>33600</v>
      </c>
      <c r="N47" s="33">
        <v>1</v>
      </c>
      <c r="O47" s="34">
        <v>2.8</v>
      </c>
      <c r="P47" s="33">
        <f>O47*1000</f>
        <v>2800</v>
      </c>
      <c r="Q47" s="33">
        <f>N47*P47</f>
        <v>2800</v>
      </c>
      <c r="R47" s="33">
        <f>Q47*12</f>
        <v>33600</v>
      </c>
    </row>
    <row r="48" spans="2:18" s="36" customFormat="1" ht="30">
      <c r="B48" s="13"/>
      <c r="C48" s="13" t="s">
        <v>27</v>
      </c>
      <c r="D48" s="13">
        <f>D49+D50+D51</f>
        <v>0</v>
      </c>
      <c r="E48" s="13"/>
      <c r="F48" s="13"/>
      <c r="G48" s="13">
        <f>G49+G50+G51</f>
        <v>0</v>
      </c>
      <c r="H48" s="13">
        <f>H49+H50+H51</f>
        <v>0</v>
      </c>
      <c r="I48" s="13">
        <f>I49+I50+I51</f>
        <v>9</v>
      </c>
      <c r="J48" s="13"/>
      <c r="K48" s="13"/>
      <c r="L48" s="13">
        <f>L49+L50+L51</f>
        <v>11700</v>
      </c>
      <c r="M48" s="13">
        <f>M49+M50+M51</f>
        <v>140400</v>
      </c>
      <c r="N48" s="31">
        <f>N49+N50+N51</f>
        <v>9</v>
      </c>
      <c r="O48" s="34"/>
      <c r="P48" s="34"/>
      <c r="Q48" s="31">
        <f>Q49+Q50+Q51</f>
        <v>11700</v>
      </c>
      <c r="R48" s="31">
        <f>R49+R50+R51</f>
        <v>140400</v>
      </c>
    </row>
    <row r="49" spans="2:18" s="36" customFormat="1" ht="15">
      <c r="B49" s="13"/>
      <c r="C49" s="12" t="s">
        <v>5</v>
      </c>
      <c r="D49" s="34"/>
      <c r="E49" s="34"/>
      <c r="F49" s="34"/>
      <c r="G49" s="34"/>
      <c r="H49" s="34"/>
      <c r="I49" s="34">
        <v>1</v>
      </c>
      <c r="J49" s="42">
        <v>2.2000000000000002</v>
      </c>
      <c r="K49" s="34">
        <f>J49*1000</f>
        <v>2200</v>
      </c>
      <c r="L49" s="34">
        <f>I49*K49</f>
        <v>2200</v>
      </c>
      <c r="M49" s="34">
        <f>L49*12</f>
        <v>26400</v>
      </c>
      <c r="N49" s="33">
        <v>1</v>
      </c>
      <c r="O49" s="42">
        <v>2.2000000000000002</v>
      </c>
      <c r="P49" s="34">
        <f>O49*1000</f>
        <v>2200</v>
      </c>
      <c r="Q49" s="33">
        <f>N49*P49</f>
        <v>2200</v>
      </c>
      <c r="R49" s="33">
        <f>Q49*12</f>
        <v>26400</v>
      </c>
    </row>
    <row r="50" spans="2:18" s="36" customFormat="1" ht="15">
      <c r="B50" s="13"/>
      <c r="C50" s="12" t="s">
        <v>6</v>
      </c>
      <c r="D50" s="34"/>
      <c r="E50" s="34"/>
      <c r="F50" s="34"/>
      <c r="G50" s="34"/>
      <c r="H50" s="34"/>
      <c r="I50" s="34">
        <v>5</v>
      </c>
      <c r="J50" s="34">
        <v>1.3</v>
      </c>
      <c r="K50" s="34">
        <f>J50*1000</f>
        <v>1300</v>
      </c>
      <c r="L50" s="34">
        <f t="shared" ref="L50:L51" si="13">I50*K50</f>
        <v>6500</v>
      </c>
      <c r="M50" s="34">
        <f t="shared" ref="M50:M51" si="14">L50*12</f>
        <v>78000</v>
      </c>
      <c r="N50" s="33">
        <v>5</v>
      </c>
      <c r="O50" s="34">
        <v>1.3</v>
      </c>
      <c r="P50" s="34">
        <f>O50*1000</f>
        <v>1300</v>
      </c>
      <c r="Q50" s="33">
        <f t="shared" ref="Q50:Q51" si="15">N50*P50</f>
        <v>6500</v>
      </c>
      <c r="R50" s="33">
        <f t="shared" ref="R50:R51" si="16">Q50*12</f>
        <v>78000</v>
      </c>
    </row>
    <row r="51" spans="2:18" s="36" customFormat="1" ht="15">
      <c r="B51" s="13"/>
      <c r="C51" s="12" t="s">
        <v>31</v>
      </c>
      <c r="D51" s="34"/>
      <c r="E51" s="34"/>
      <c r="F51" s="34"/>
      <c r="G51" s="34"/>
      <c r="H51" s="34"/>
      <c r="I51" s="34">
        <v>3</v>
      </c>
      <c r="J51" s="42">
        <v>1</v>
      </c>
      <c r="K51" s="34">
        <f>J51*1000</f>
        <v>1000</v>
      </c>
      <c r="L51" s="34">
        <f t="shared" si="13"/>
        <v>3000</v>
      </c>
      <c r="M51" s="34">
        <f t="shared" si="14"/>
        <v>36000</v>
      </c>
      <c r="N51" s="33">
        <v>3</v>
      </c>
      <c r="O51" s="42">
        <v>1</v>
      </c>
      <c r="P51" s="34">
        <f>O51*1000</f>
        <v>1000</v>
      </c>
      <c r="Q51" s="33">
        <f t="shared" si="15"/>
        <v>3000</v>
      </c>
      <c r="R51" s="33">
        <f t="shared" si="16"/>
        <v>36000</v>
      </c>
    </row>
    <row r="52" spans="2:18" s="36" customFormat="1" ht="54" customHeight="1">
      <c r="B52" s="13"/>
      <c r="C52" s="13" t="s">
        <v>33</v>
      </c>
      <c r="D52" s="13">
        <f>D53+D54+D55</f>
        <v>0</v>
      </c>
      <c r="E52" s="13"/>
      <c r="F52" s="13"/>
      <c r="G52" s="13">
        <f>G53+G54+G55</f>
        <v>0</v>
      </c>
      <c r="H52" s="13">
        <f>H53+H54+H55</f>
        <v>0</v>
      </c>
      <c r="I52" s="13">
        <f>I53+I54+I55</f>
        <v>6</v>
      </c>
      <c r="J52" s="13"/>
      <c r="K52" s="13"/>
      <c r="L52" s="13">
        <f>L53+L54+L55</f>
        <v>7800</v>
      </c>
      <c r="M52" s="13">
        <f>M53+M54+M55</f>
        <v>93600</v>
      </c>
      <c r="N52" s="31">
        <f>N53+N54+N55</f>
        <v>6</v>
      </c>
      <c r="O52" s="34"/>
      <c r="P52" s="34"/>
      <c r="Q52" s="31">
        <f>Q53+Q54+Q55</f>
        <v>7800</v>
      </c>
      <c r="R52" s="31">
        <f>R53+R54+R55</f>
        <v>93600</v>
      </c>
    </row>
    <row r="53" spans="2:18" s="36" customFormat="1" ht="15">
      <c r="B53" s="13"/>
      <c r="C53" s="12" t="s">
        <v>5</v>
      </c>
      <c r="D53" s="34"/>
      <c r="E53" s="34"/>
      <c r="F53" s="34"/>
      <c r="G53" s="34"/>
      <c r="H53" s="34"/>
      <c r="I53" s="34">
        <v>1</v>
      </c>
      <c r="J53" s="42">
        <v>2.2000000000000002</v>
      </c>
      <c r="K53" s="34">
        <f>J53*1000</f>
        <v>2200</v>
      </c>
      <c r="L53" s="34">
        <f>I53*K53</f>
        <v>2200</v>
      </c>
      <c r="M53" s="34">
        <f>L53*12</f>
        <v>26400</v>
      </c>
      <c r="N53" s="33">
        <v>1</v>
      </c>
      <c r="O53" s="42">
        <v>2.2000000000000002</v>
      </c>
      <c r="P53" s="34">
        <f>O53*1000</f>
        <v>2200</v>
      </c>
      <c r="Q53" s="33">
        <f>N53*P53</f>
        <v>2200</v>
      </c>
      <c r="R53" s="33">
        <f>Q53*12</f>
        <v>26400</v>
      </c>
    </row>
    <row r="54" spans="2:18" s="36" customFormat="1" ht="15">
      <c r="B54" s="13"/>
      <c r="C54" s="12" t="s">
        <v>6</v>
      </c>
      <c r="D54" s="34"/>
      <c r="E54" s="34"/>
      <c r="F54" s="34"/>
      <c r="G54" s="34"/>
      <c r="H54" s="34"/>
      <c r="I54" s="34">
        <v>2</v>
      </c>
      <c r="J54" s="34">
        <v>1.3</v>
      </c>
      <c r="K54" s="34">
        <f>J54*1000</f>
        <v>1300</v>
      </c>
      <c r="L54" s="34">
        <f t="shared" ref="L54:L55" si="17">I54*K54</f>
        <v>2600</v>
      </c>
      <c r="M54" s="34">
        <f t="shared" ref="M54:M55" si="18">L54*12</f>
        <v>31200</v>
      </c>
      <c r="N54" s="33">
        <v>2</v>
      </c>
      <c r="O54" s="34">
        <v>1.3</v>
      </c>
      <c r="P54" s="34">
        <f>O54*1000</f>
        <v>1300</v>
      </c>
      <c r="Q54" s="33">
        <f t="shared" ref="Q54:Q55" si="19">N54*P54</f>
        <v>2600</v>
      </c>
      <c r="R54" s="33">
        <f t="shared" ref="R54:R55" si="20">Q54*12</f>
        <v>31200</v>
      </c>
    </row>
    <row r="55" spans="2:18" s="36" customFormat="1" ht="15">
      <c r="B55" s="13"/>
      <c r="C55" s="12" t="s">
        <v>52</v>
      </c>
      <c r="D55" s="34"/>
      <c r="E55" s="34"/>
      <c r="F55" s="34"/>
      <c r="G55" s="34"/>
      <c r="H55" s="34"/>
      <c r="I55" s="34">
        <v>3</v>
      </c>
      <c r="J55" s="42">
        <v>1</v>
      </c>
      <c r="K55" s="34">
        <f>J55*1000</f>
        <v>1000</v>
      </c>
      <c r="L55" s="34">
        <f t="shared" si="17"/>
        <v>3000</v>
      </c>
      <c r="M55" s="34">
        <f t="shared" si="18"/>
        <v>36000</v>
      </c>
      <c r="N55" s="33">
        <v>3</v>
      </c>
      <c r="O55" s="42">
        <v>1</v>
      </c>
      <c r="P55" s="34">
        <f>O55*1000</f>
        <v>1000</v>
      </c>
      <c r="Q55" s="33">
        <f t="shared" si="19"/>
        <v>3000</v>
      </c>
      <c r="R55" s="33">
        <f t="shared" si="20"/>
        <v>36000</v>
      </c>
    </row>
    <row r="56" spans="2:18" ht="15">
      <c r="B56" s="15" t="s">
        <v>28</v>
      </c>
      <c r="C56" s="15" t="s">
        <v>23</v>
      </c>
      <c r="D56" s="15">
        <f>D57+D59+D66</f>
        <v>5</v>
      </c>
      <c r="E56" s="15"/>
      <c r="F56" s="15"/>
      <c r="G56" s="15">
        <f>G57+G59+G66</f>
        <v>8700</v>
      </c>
      <c r="H56" s="15">
        <f>H57+H59+H66</f>
        <v>104400</v>
      </c>
      <c r="I56" s="15">
        <f>I57+I58+I59+I66</f>
        <v>9</v>
      </c>
      <c r="J56" s="15"/>
      <c r="K56" s="15"/>
      <c r="L56" s="15">
        <f>L57+L58+L59+L66</f>
        <v>15200</v>
      </c>
      <c r="M56" s="15">
        <f>M58+M59+M66</f>
        <v>182400</v>
      </c>
      <c r="N56" s="23">
        <f>N57+N58+N59+N66</f>
        <v>4</v>
      </c>
      <c r="O56" s="49"/>
      <c r="P56" s="15"/>
      <c r="Q56" s="23">
        <f>Q57+Q58+Q59+Q66</f>
        <v>6500</v>
      </c>
      <c r="R56" s="23">
        <f>R57+R58+R59+R66</f>
        <v>78000</v>
      </c>
    </row>
    <row r="57" spans="2:18" ht="15">
      <c r="B57" s="11"/>
      <c r="C57" s="12" t="s">
        <v>4</v>
      </c>
      <c r="D57" s="34">
        <v>1</v>
      </c>
      <c r="E57" s="34">
        <v>2.8</v>
      </c>
      <c r="F57" s="34">
        <v>2800</v>
      </c>
      <c r="G57" s="34">
        <f>D57*F57</f>
        <v>2800</v>
      </c>
      <c r="H57" s="34">
        <f>G57*12</f>
        <v>33600</v>
      </c>
      <c r="I57" s="34"/>
      <c r="J57" s="34"/>
      <c r="K57" s="34"/>
      <c r="L57" s="34"/>
      <c r="M57" s="34"/>
      <c r="N57" s="4">
        <v>-1</v>
      </c>
      <c r="O57" s="51">
        <v>2.8</v>
      </c>
      <c r="P57" s="22">
        <f>O57*1000</f>
        <v>2800</v>
      </c>
      <c r="Q57" s="22">
        <f>N57*P57</f>
        <v>-2800</v>
      </c>
      <c r="R57" s="22">
        <f>Q57*12</f>
        <v>-33600</v>
      </c>
    </row>
    <row r="58" spans="2:18" ht="15">
      <c r="B58" s="11"/>
      <c r="C58" s="12" t="s">
        <v>4</v>
      </c>
      <c r="D58" s="34"/>
      <c r="E58" s="34"/>
      <c r="F58" s="34"/>
      <c r="G58" s="34"/>
      <c r="H58" s="34"/>
      <c r="I58" s="34">
        <v>1</v>
      </c>
      <c r="J58" s="42">
        <v>2.8</v>
      </c>
      <c r="K58" s="34">
        <f>J58*1000</f>
        <v>2800</v>
      </c>
      <c r="L58" s="34">
        <f>I58*K58</f>
        <v>2800</v>
      </c>
      <c r="M58" s="34">
        <f>L58*12</f>
        <v>33600</v>
      </c>
      <c r="N58" s="4">
        <v>1</v>
      </c>
      <c r="O58" s="54">
        <v>2.8</v>
      </c>
      <c r="P58" s="22">
        <f>O58*1000</f>
        <v>2800</v>
      </c>
      <c r="Q58" s="22">
        <f>N58*P58</f>
        <v>2800</v>
      </c>
      <c r="R58" s="22">
        <f>Q58*12</f>
        <v>33600</v>
      </c>
    </row>
    <row r="59" spans="2:18" ht="17.25" customHeight="1">
      <c r="B59" s="11"/>
      <c r="C59" s="13" t="s">
        <v>11</v>
      </c>
      <c r="D59" s="13">
        <f>D60+D62+D64</f>
        <v>4</v>
      </c>
      <c r="E59" s="13"/>
      <c r="F59" s="13"/>
      <c r="G59" s="13">
        <f>G60+G62+G64</f>
        <v>5900</v>
      </c>
      <c r="H59" s="13">
        <f>H60+H62+H64</f>
        <v>70800</v>
      </c>
      <c r="I59" s="13">
        <f>I60+I61+I62+I63+I64+I65</f>
        <v>4</v>
      </c>
      <c r="J59" s="13"/>
      <c r="K59" s="13"/>
      <c r="L59" s="13">
        <f>L60+L61+L62+L63+L64+L65</f>
        <v>6200</v>
      </c>
      <c r="M59" s="13">
        <f>M60+M61+M62+M63+M64+M65</f>
        <v>74400</v>
      </c>
      <c r="N59" s="9">
        <f>N60+N61+N62+N63+N64+N65</f>
        <v>0</v>
      </c>
      <c r="O59" s="37"/>
      <c r="P59" s="20"/>
      <c r="Q59" s="24">
        <f>Q60+Q61+Q62+Q63+Q64+Q65</f>
        <v>300</v>
      </c>
      <c r="R59" s="24">
        <f>R60+R61+R62+R63+R64+R65</f>
        <v>3600</v>
      </c>
    </row>
    <row r="60" spans="2:18" s="2" customFormat="1" ht="15">
      <c r="B60" s="11"/>
      <c r="C60" s="12" t="s">
        <v>5</v>
      </c>
      <c r="D60" s="34">
        <v>1</v>
      </c>
      <c r="E60" s="34">
        <v>2.2000000000000002</v>
      </c>
      <c r="F60" s="34">
        <v>2200</v>
      </c>
      <c r="G60" s="34">
        <f>D60*F60</f>
        <v>2200</v>
      </c>
      <c r="H60" s="34">
        <f>G60*12</f>
        <v>26400</v>
      </c>
      <c r="I60" s="34"/>
      <c r="J60" s="34"/>
      <c r="K60" s="34"/>
      <c r="L60" s="34"/>
      <c r="M60" s="34"/>
      <c r="N60" s="18">
        <v>-1</v>
      </c>
      <c r="O60" s="52">
        <v>2.2000000000000002</v>
      </c>
      <c r="P60" s="22">
        <f t="shared" ref="P60:P65" si="21">O60*1000</f>
        <v>2200</v>
      </c>
      <c r="Q60" s="20">
        <f t="shared" ref="Q60:Q65" si="22">N60*P60</f>
        <v>-2200</v>
      </c>
      <c r="R60" s="20">
        <f t="shared" ref="R60:R65" si="23">Q60*12</f>
        <v>-26400</v>
      </c>
    </row>
    <row r="61" spans="2:18" s="2" customFormat="1" ht="15">
      <c r="B61" s="11"/>
      <c r="C61" s="12" t="s">
        <v>5</v>
      </c>
      <c r="D61" s="34"/>
      <c r="E61" s="34"/>
      <c r="F61" s="34"/>
      <c r="G61" s="34"/>
      <c r="H61" s="34"/>
      <c r="I61" s="34">
        <v>1</v>
      </c>
      <c r="J61" s="34">
        <v>2.2000000000000002</v>
      </c>
      <c r="K61" s="34">
        <f>J61*1000</f>
        <v>2200</v>
      </c>
      <c r="L61" s="34">
        <f>I61*K61</f>
        <v>2200</v>
      </c>
      <c r="M61" s="34">
        <f>L61*12</f>
        <v>26400</v>
      </c>
      <c r="N61" s="18">
        <v>1</v>
      </c>
      <c r="O61" s="52">
        <v>2.2000000000000002</v>
      </c>
      <c r="P61" s="22">
        <f t="shared" si="21"/>
        <v>2200</v>
      </c>
      <c r="Q61" s="20">
        <f t="shared" si="22"/>
        <v>2200</v>
      </c>
      <c r="R61" s="20">
        <f t="shared" si="23"/>
        <v>26400</v>
      </c>
    </row>
    <row r="62" spans="2:18" ht="15">
      <c r="B62" s="11"/>
      <c r="C62" s="12" t="s">
        <v>8</v>
      </c>
      <c r="D62" s="34">
        <v>1</v>
      </c>
      <c r="E62" s="34">
        <v>1.3</v>
      </c>
      <c r="F62" s="34">
        <v>1300</v>
      </c>
      <c r="G62" s="34">
        <f>D62*F62</f>
        <v>1300</v>
      </c>
      <c r="H62" s="34">
        <f>G62*12</f>
        <v>15600</v>
      </c>
      <c r="I62" s="34"/>
      <c r="J62" s="34"/>
      <c r="K62" s="34"/>
      <c r="L62" s="34"/>
      <c r="M62" s="34"/>
      <c r="N62" s="4">
        <v>-1</v>
      </c>
      <c r="O62" s="51">
        <v>1.3</v>
      </c>
      <c r="P62" s="22">
        <f t="shared" si="21"/>
        <v>1300</v>
      </c>
      <c r="Q62" s="20">
        <f t="shared" si="22"/>
        <v>-1300</v>
      </c>
      <c r="R62" s="20">
        <f t="shared" si="23"/>
        <v>-15600</v>
      </c>
    </row>
    <row r="63" spans="2:18" ht="15">
      <c r="B63" s="11"/>
      <c r="C63" s="12" t="s">
        <v>8</v>
      </c>
      <c r="D63" s="34"/>
      <c r="E63" s="34"/>
      <c r="F63" s="34"/>
      <c r="G63" s="34"/>
      <c r="H63" s="34"/>
      <c r="I63" s="34">
        <v>1</v>
      </c>
      <c r="J63" s="34">
        <v>1.4</v>
      </c>
      <c r="K63" s="34">
        <f>J63*1000</f>
        <v>1400</v>
      </c>
      <c r="L63" s="34">
        <f>I63*K63</f>
        <v>1400</v>
      </c>
      <c r="M63" s="34">
        <f>L63*12</f>
        <v>16800</v>
      </c>
      <c r="N63" s="4">
        <v>1</v>
      </c>
      <c r="O63" s="51">
        <v>1.4</v>
      </c>
      <c r="P63" s="22">
        <f t="shared" si="21"/>
        <v>1400</v>
      </c>
      <c r="Q63" s="20">
        <f t="shared" si="22"/>
        <v>1400</v>
      </c>
      <c r="R63" s="20">
        <f t="shared" si="23"/>
        <v>16800</v>
      </c>
    </row>
    <row r="64" spans="2:18" ht="15">
      <c r="B64" s="11"/>
      <c r="C64" s="12" t="s">
        <v>25</v>
      </c>
      <c r="D64" s="34">
        <v>2</v>
      </c>
      <c r="E64" s="34">
        <v>1.2</v>
      </c>
      <c r="F64" s="34">
        <v>1200</v>
      </c>
      <c r="G64" s="34">
        <f>D64*F64</f>
        <v>2400</v>
      </c>
      <c r="H64" s="34">
        <f>G64*12</f>
        <v>28800</v>
      </c>
      <c r="I64" s="34"/>
      <c r="J64" s="34"/>
      <c r="K64" s="34"/>
      <c r="L64" s="34"/>
      <c r="M64" s="34"/>
      <c r="N64" s="4">
        <v>-2</v>
      </c>
      <c r="O64" s="51">
        <v>1.2</v>
      </c>
      <c r="P64" s="22">
        <f t="shared" si="21"/>
        <v>1200</v>
      </c>
      <c r="Q64" s="20">
        <f t="shared" si="22"/>
        <v>-2400</v>
      </c>
      <c r="R64" s="20">
        <f t="shared" si="23"/>
        <v>-28800</v>
      </c>
    </row>
    <row r="65" spans="2:19" ht="15">
      <c r="B65" s="11"/>
      <c r="C65" s="12" t="s">
        <v>6</v>
      </c>
      <c r="D65" s="34"/>
      <c r="E65" s="34"/>
      <c r="F65" s="34"/>
      <c r="G65" s="34"/>
      <c r="H65" s="34"/>
      <c r="I65" s="34">
        <v>2</v>
      </c>
      <c r="J65" s="34">
        <v>1.3</v>
      </c>
      <c r="K65" s="34">
        <f>J65*1000</f>
        <v>1300</v>
      </c>
      <c r="L65" s="34">
        <f>I65*K65</f>
        <v>2600</v>
      </c>
      <c r="M65" s="34">
        <f>L65*12</f>
        <v>31200</v>
      </c>
      <c r="N65" s="4">
        <v>2</v>
      </c>
      <c r="O65" s="51">
        <v>1.3</v>
      </c>
      <c r="P65" s="22">
        <f t="shared" si="21"/>
        <v>1300</v>
      </c>
      <c r="Q65" s="20">
        <f t="shared" si="22"/>
        <v>2600</v>
      </c>
      <c r="R65" s="20">
        <f t="shared" si="23"/>
        <v>31200</v>
      </c>
    </row>
    <row r="66" spans="2:19" ht="30">
      <c r="B66" s="11"/>
      <c r="C66" s="55" t="s">
        <v>24</v>
      </c>
      <c r="D66" s="55">
        <f>D67+D68</f>
        <v>0</v>
      </c>
      <c r="E66" s="55"/>
      <c r="F66" s="55"/>
      <c r="G66" s="55">
        <f>G67+G68</f>
        <v>0</v>
      </c>
      <c r="H66" s="55">
        <f>G66*12</f>
        <v>0</v>
      </c>
      <c r="I66" s="55">
        <f>I67+I68+I69</f>
        <v>4</v>
      </c>
      <c r="J66" s="55"/>
      <c r="K66" s="55"/>
      <c r="L66" s="55">
        <f>L67+L68+L69</f>
        <v>6200</v>
      </c>
      <c r="M66" s="55">
        <f t="shared" ref="M66:N66" si="24">M67+M68+M69</f>
        <v>74400</v>
      </c>
      <c r="N66" s="55">
        <f t="shared" si="24"/>
        <v>4</v>
      </c>
      <c r="O66" s="39"/>
      <c r="P66" s="19"/>
      <c r="Q66" s="25">
        <f>Q67+Q68+Q69</f>
        <v>6200</v>
      </c>
      <c r="R66" s="25">
        <f>R67+R68+R69</f>
        <v>74400</v>
      </c>
    </row>
    <row r="67" spans="2:19" s="2" customFormat="1" ht="15">
      <c r="B67" s="11"/>
      <c r="C67" s="56" t="s">
        <v>5</v>
      </c>
      <c r="D67" s="40"/>
      <c r="E67" s="40"/>
      <c r="F67" s="40"/>
      <c r="G67" s="40"/>
      <c r="H67" s="40"/>
      <c r="I67" s="40">
        <v>1</v>
      </c>
      <c r="J67" s="40">
        <v>2.2000000000000002</v>
      </c>
      <c r="K67" s="40">
        <f>J67*1000</f>
        <v>2200</v>
      </c>
      <c r="L67" s="40">
        <f>I67*K67</f>
        <v>2200</v>
      </c>
      <c r="M67" s="40">
        <f>L67*12</f>
        <v>26400</v>
      </c>
      <c r="N67" s="21">
        <v>1</v>
      </c>
      <c r="O67" s="52">
        <v>2.2000000000000002</v>
      </c>
      <c r="P67" s="20">
        <f>O67*1000</f>
        <v>2200</v>
      </c>
      <c r="Q67" s="20">
        <f>N67*P67</f>
        <v>2200</v>
      </c>
      <c r="R67" s="20">
        <f>Q67*12</f>
        <v>26400</v>
      </c>
      <c r="S67" s="1"/>
    </row>
    <row r="68" spans="2:19" ht="15">
      <c r="B68" s="11"/>
      <c r="C68" s="56" t="s">
        <v>8</v>
      </c>
      <c r="D68" s="40"/>
      <c r="E68" s="40"/>
      <c r="F68" s="40"/>
      <c r="G68" s="40"/>
      <c r="H68" s="40"/>
      <c r="I68" s="40">
        <v>1</v>
      </c>
      <c r="J68" s="40">
        <v>1.4</v>
      </c>
      <c r="K68" s="40">
        <f>J68*1000</f>
        <v>1400</v>
      </c>
      <c r="L68" s="40">
        <f>I68*K68</f>
        <v>1400</v>
      </c>
      <c r="M68" s="40">
        <f>L68*12</f>
        <v>16800</v>
      </c>
      <c r="N68" s="57">
        <v>1</v>
      </c>
      <c r="O68" s="52">
        <v>1.4</v>
      </c>
      <c r="P68" s="20">
        <f>O68*1000</f>
        <v>1400</v>
      </c>
      <c r="Q68" s="20">
        <f>N68*P68</f>
        <v>1400</v>
      </c>
      <c r="R68" s="20">
        <f>Q68*12</f>
        <v>16800</v>
      </c>
    </row>
    <row r="69" spans="2:19" ht="15">
      <c r="B69" s="11"/>
      <c r="C69" s="56" t="s">
        <v>6</v>
      </c>
      <c r="D69" s="40"/>
      <c r="E69" s="40"/>
      <c r="F69" s="40"/>
      <c r="G69" s="40"/>
      <c r="H69" s="40"/>
      <c r="I69" s="40">
        <v>2</v>
      </c>
      <c r="J69" s="40">
        <v>1.3</v>
      </c>
      <c r="K69" s="40">
        <f>J69*1000</f>
        <v>1300</v>
      </c>
      <c r="L69" s="40">
        <f>I69*K69</f>
        <v>2600</v>
      </c>
      <c r="M69" s="40">
        <f>L69*12</f>
        <v>31200</v>
      </c>
      <c r="N69" s="57">
        <v>2</v>
      </c>
      <c r="O69" s="52">
        <v>1.3</v>
      </c>
      <c r="P69" s="20">
        <f>O69*1000</f>
        <v>1300</v>
      </c>
      <c r="Q69" s="20">
        <f>N69*P69</f>
        <v>2600</v>
      </c>
      <c r="R69" s="20">
        <f>Q69*12</f>
        <v>31200</v>
      </c>
    </row>
    <row r="70" spans="2:19" ht="15">
      <c r="B70" s="15" t="s">
        <v>29</v>
      </c>
      <c r="C70" s="15" t="s">
        <v>20</v>
      </c>
      <c r="D70" s="15">
        <f>D71+D73+D80+D90</f>
        <v>12</v>
      </c>
      <c r="E70" s="15"/>
      <c r="F70" s="15"/>
      <c r="G70" s="15">
        <f>G71+G73+G80+G90</f>
        <v>19100</v>
      </c>
      <c r="H70" s="15">
        <f>H71+H73+H80+H90</f>
        <v>229200</v>
      </c>
      <c r="I70" s="15">
        <f>I71+I72+I73+I80+I90</f>
        <v>17</v>
      </c>
      <c r="J70" s="15"/>
      <c r="K70" s="15"/>
      <c r="L70" s="15">
        <f>L71+L72+L73+L80+L90</f>
        <v>26200</v>
      </c>
      <c r="M70" s="15">
        <f>M72+M73+M80+M90</f>
        <v>314400</v>
      </c>
      <c r="N70" s="23">
        <f>N71+N72+N73+N80+N90</f>
        <v>5</v>
      </c>
      <c r="O70" s="49"/>
      <c r="P70" s="15"/>
      <c r="Q70" s="23">
        <f>Q71+Q72+Q73+Q80+Q90</f>
        <v>7100</v>
      </c>
      <c r="R70" s="23">
        <f>R71+R72+R73+R80+R90</f>
        <v>85200</v>
      </c>
    </row>
    <row r="71" spans="2:19" s="6" customFormat="1" ht="15">
      <c r="B71" s="11"/>
      <c r="C71" s="12" t="s">
        <v>4</v>
      </c>
      <c r="D71" s="34">
        <v>1</v>
      </c>
      <c r="E71" s="34">
        <v>2.8</v>
      </c>
      <c r="F71" s="34">
        <v>2800</v>
      </c>
      <c r="G71" s="34">
        <f>D71*F71</f>
        <v>2800</v>
      </c>
      <c r="H71" s="34">
        <f>G71*12</f>
        <v>33600</v>
      </c>
      <c r="I71" s="34"/>
      <c r="J71" s="34"/>
      <c r="K71" s="34"/>
      <c r="L71" s="34"/>
      <c r="M71" s="34"/>
      <c r="N71" s="4">
        <v>-1</v>
      </c>
      <c r="O71" s="48">
        <v>2.8</v>
      </c>
      <c r="P71" s="22">
        <f>O71*1000</f>
        <v>2800</v>
      </c>
      <c r="Q71" s="22">
        <f>N71*P71</f>
        <v>-2800</v>
      </c>
      <c r="R71" s="22">
        <f>Q71*12</f>
        <v>-33600</v>
      </c>
    </row>
    <row r="72" spans="2:19" s="6" customFormat="1" ht="15">
      <c r="B72" s="11"/>
      <c r="C72" s="12" t="s">
        <v>4</v>
      </c>
      <c r="D72" s="34"/>
      <c r="E72" s="34"/>
      <c r="F72" s="34"/>
      <c r="G72" s="34"/>
      <c r="H72" s="34"/>
      <c r="I72" s="34">
        <v>1</v>
      </c>
      <c r="J72" s="42">
        <v>2.8</v>
      </c>
      <c r="K72" s="34">
        <f>J72*1000</f>
        <v>2800</v>
      </c>
      <c r="L72" s="34">
        <f>I72*K72</f>
        <v>2800</v>
      </c>
      <c r="M72" s="34">
        <f>L72*12</f>
        <v>33600</v>
      </c>
      <c r="N72" s="4">
        <v>1</v>
      </c>
      <c r="O72" s="48">
        <v>2.8</v>
      </c>
      <c r="P72" s="22">
        <f>O72*1000</f>
        <v>2800</v>
      </c>
      <c r="Q72" s="22">
        <f>N72*P72</f>
        <v>2800</v>
      </c>
      <c r="R72" s="22">
        <f>Q72*12</f>
        <v>33600</v>
      </c>
    </row>
    <row r="73" spans="2:19" ht="15">
      <c r="B73" s="14"/>
      <c r="C73" s="13" t="s">
        <v>7</v>
      </c>
      <c r="D73" s="13">
        <f>D74+D76+D78</f>
        <v>4</v>
      </c>
      <c r="E73" s="13"/>
      <c r="F73" s="13"/>
      <c r="G73" s="13">
        <f>G74+G76+G78</f>
        <v>5900</v>
      </c>
      <c r="H73" s="13">
        <f>H74+H76+H78</f>
        <v>70800</v>
      </c>
      <c r="I73" s="13">
        <f>I74+I75+I76+I77+I78+I79</f>
        <v>5</v>
      </c>
      <c r="J73" s="13"/>
      <c r="K73" s="13"/>
      <c r="L73" s="13">
        <f>L74+L75+L76+L77+L78+L79</f>
        <v>7700</v>
      </c>
      <c r="M73" s="13">
        <f>M74+M75+M76+M77+M78+M79</f>
        <v>92400</v>
      </c>
      <c r="N73" s="9">
        <f>N74+N75+N76+N77+N78+N79</f>
        <v>1</v>
      </c>
      <c r="O73" s="29"/>
      <c r="P73" s="20"/>
      <c r="Q73" s="24">
        <f>Q74+Q75+Q76+Q77+Q78+Q79</f>
        <v>1800</v>
      </c>
      <c r="R73" s="24">
        <f>R74+R75+R76+R77+R78+R79</f>
        <v>21600</v>
      </c>
    </row>
    <row r="74" spans="2:19" ht="15">
      <c r="B74" s="11"/>
      <c r="C74" s="12" t="s">
        <v>5</v>
      </c>
      <c r="D74" s="34">
        <v>1</v>
      </c>
      <c r="E74" s="34">
        <v>2.2000000000000002</v>
      </c>
      <c r="F74" s="34">
        <v>2200</v>
      </c>
      <c r="G74" s="34">
        <f>D74*F74</f>
        <v>2200</v>
      </c>
      <c r="H74" s="34">
        <f t="shared" ref="H74:H95" si="25">G74*12</f>
        <v>26400</v>
      </c>
      <c r="I74" s="34"/>
      <c r="J74" s="34"/>
      <c r="K74" s="34"/>
      <c r="L74" s="34"/>
      <c r="M74" s="34"/>
      <c r="N74" s="17">
        <v>-1</v>
      </c>
      <c r="O74" s="48">
        <v>2.2000000000000002</v>
      </c>
      <c r="P74" s="20">
        <f t="shared" ref="P74:P79" si="26">O74*1000</f>
        <v>2200</v>
      </c>
      <c r="Q74" s="20">
        <f t="shared" ref="Q74:Q79" si="27">N74*P74</f>
        <v>-2200</v>
      </c>
      <c r="R74" s="20">
        <f t="shared" ref="R74:R79" si="28">Q74*12</f>
        <v>-26400</v>
      </c>
    </row>
    <row r="75" spans="2:19" ht="15">
      <c r="B75" s="11"/>
      <c r="C75" s="12" t="s">
        <v>5</v>
      </c>
      <c r="D75" s="34"/>
      <c r="E75" s="34"/>
      <c r="F75" s="34"/>
      <c r="G75" s="34"/>
      <c r="H75" s="34"/>
      <c r="I75" s="34">
        <v>1</v>
      </c>
      <c r="J75" s="34">
        <v>2.2000000000000002</v>
      </c>
      <c r="K75" s="34">
        <f>J75*1000</f>
        <v>2200</v>
      </c>
      <c r="L75" s="34">
        <f>I75*K75</f>
        <v>2200</v>
      </c>
      <c r="M75" s="34">
        <f>L75*12</f>
        <v>26400</v>
      </c>
      <c r="N75" s="17">
        <v>1</v>
      </c>
      <c r="O75" s="48">
        <v>2.2000000000000002</v>
      </c>
      <c r="P75" s="20">
        <f t="shared" si="26"/>
        <v>2200</v>
      </c>
      <c r="Q75" s="20">
        <f t="shared" si="27"/>
        <v>2200</v>
      </c>
      <c r="R75" s="20">
        <f t="shared" si="28"/>
        <v>26400</v>
      </c>
    </row>
    <row r="76" spans="2:19" ht="15">
      <c r="B76" s="11"/>
      <c r="C76" s="12" t="s">
        <v>8</v>
      </c>
      <c r="D76" s="34">
        <v>1</v>
      </c>
      <c r="E76" s="34">
        <v>1.3</v>
      </c>
      <c r="F76" s="34">
        <v>1300</v>
      </c>
      <c r="G76" s="34">
        <f>D76*F76</f>
        <v>1300</v>
      </c>
      <c r="H76" s="34">
        <f t="shared" si="25"/>
        <v>15600</v>
      </c>
      <c r="I76" s="34"/>
      <c r="J76" s="34"/>
      <c r="K76" s="34"/>
      <c r="L76" s="34"/>
      <c r="M76" s="34"/>
      <c r="N76" s="4">
        <v>-1</v>
      </c>
      <c r="O76" s="51">
        <v>1.3</v>
      </c>
      <c r="P76" s="20">
        <f t="shared" si="26"/>
        <v>1300</v>
      </c>
      <c r="Q76" s="20">
        <f t="shared" si="27"/>
        <v>-1300</v>
      </c>
      <c r="R76" s="20">
        <f t="shared" si="28"/>
        <v>-15600</v>
      </c>
    </row>
    <row r="77" spans="2:19" ht="15">
      <c r="B77" s="11"/>
      <c r="C77" s="12" t="s">
        <v>8</v>
      </c>
      <c r="D77" s="34"/>
      <c r="E77" s="34"/>
      <c r="F77" s="34"/>
      <c r="G77" s="34"/>
      <c r="H77" s="34"/>
      <c r="I77" s="34">
        <v>3</v>
      </c>
      <c r="J77" s="34">
        <v>1.4</v>
      </c>
      <c r="K77" s="34">
        <f>J77*1000</f>
        <v>1400</v>
      </c>
      <c r="L77" s="34">
        <f>I77*K77</f>
        <v>4200</v>
      </c>
      <c r="M77" s="34">
        <f>L77*12</f>
        <v>50400</v>
      </c>
      <c r="N77" s="4">
        <v>3</v>
      </c>
      <c r="O77" s="51">
        <v>1.4</v>
      </c>
      <c r="P77" s="20">
        <f t="shared" si="26"/>
        <v>1400</v>
      </c>
      <c r="Q77" s="20">
        <f t="shared" si="27"/>
        <v>4200</v>
      </c>
      <c r="R77" s="20">
        <f t="shared" si="28"/>
        <v>50400</v>
      </c>
    </row>
    <row r="78" spans="2:19" ht="15">
      <c r="B78" s="11"/>
      <c r="C78" s="12" t="s">
        <v>8</v>
      </c>
      <c r="D78" s="34">
        <v>2</v>
      </c>
      <c r="E78" s="34">
        <v>1.2</v>
      </c>
      <c r="F78" s="34">
        <v>1200</v>
      </c>
      <c r="G78" s="34">
        <f>D78*F78</f>
        <v>2400</v>
      </c>
      <c r="H78" s="34">
        <f t="shared" si="25"/>
        <v>28800</v>
      </c>
      <c r="I78" s="34"/>
      <c r="J78" s="34"/>
      <c r="K78" s="34"/>
      <c r="L78" s="34"/>
      <c r="M78" s="34"/>
      <c r="N78" s="4">
        <v>-2</v>
      </c>
      <c r="O78" s="51">
        <v>1.2</v>
      </c>
      <c r="P78" s="20">
        <f t="shared" si="26"/>
        <v>1200</v>
      </c>
      <c r="Q78" s="20">
        <f t="shared" si="27"/>
        <v>-2400</v>
      </c>
      <c r="R78" s="20">
        <f t="shared" si="28"/>
        <v>-28800</v>
      </c>
    </row>
    <row r="79" spans="2:19" ht="15">
      <c r="B79" s="11"/>
      <c r="C79" s="12" t="s">
        <v>6</v>
      </c>
      <c r="D79" s="34"/>
      <c r="E79" s="34"/>
      <c r="F79" s="34"/>
      <c r="G79" s="34"/>
      <c r="H79" s="34"/>
      <c r="I79" s="34">
        <v>1</v>
      </c>
      <c r="J79" s="34">
        <v>1.3</v>
      </c>
      <c r="K79" s="34">
        <f>J79*1000</f>
        <v>1300</v>
      </c>
      <c r="L79" s="34">
        <f>I79*K79</f>
        <v>1300</v>
      </c>
      <c r="M79" s="34">
        <f>L79*12</f>
        <v>15600</v>
      </c>
      <c r="N79" s="4">
        <v>1</v>
      </c>
      <c r="O79" s="51">
        <v>1.3</v>
      </c>
      <c r="P79" s="20">
        <f t="shared" si="26"/>
        <v>1300</v>
      </c>
      <c r="Q79" s="20">
        <f t="shared" si="27"/>
        <v>1300</v>
      </c>
      <c r="R79" s="20">
        <f t="shared" si="28"/>
        <v>15600</v>
      </c>
    </row>
    <row r="80" spans="2:19" ht="30">
      <c r="B80" s="14"/>
      <c r="C80" s="13" t="s">
        <v>46</v>
      </c>
      <c r="D80" s="13">
        <f>D81+D83+D85+D87</f>
        <v>4</v>
      </c>
      <c r="E80" s="13"/>
      <c r="F80" s="13"/>
      <c r="G80" s="13">
        <f>G81+G83+G85+G87</f>
        <v>5900</v>
      </c>
      <c r="H80" s="13">
        <f t="shared" si="25"/>
        <v>70800</v>
      </c>
      <c r="I80" s="13">
        <f>I81+I82+I83+I84+I85+I86+I87+I88+I89</f>
        <v>6</v>
      </c>
      <c r="J80" s="13"/>
      <c r="K80" s="13"/>
      <c r="L80" s="13">
        <f>L81+L82+L83+L84+L85+L86+L87+L88+L89</f>
        <v>8800</v>
      </c>
      <c r="M80" s="13">
        <f>M81+M82+M83+M84+M85+M86+M87+M88+M89</f>
        <v>105600</v>
      </c>
      <c r="N80" s="13">
        <f>N81+N82+N83+N84+N85+N86+N87+N88+N89</f>
        <v>2</v>
      </c>
      <c r="O80" s="29"/>
      <c r="P80" s="19"/>
      <c r="Q80" s="25">
        <f>Q81+Q82+Q83+Q84+Q85+Q86+Q87+Q88+Q89</f>
        <v>2900</v>
      </c>
      <c r="R80" s="25">
        <f>R81+R82+R83+R84+R85+R86+R87+R88+R89</f>
        <v>34800</v>
      </c>
    </row>
    <row r="81" spans="2:18" ht="15">
      <c r="B81" s="11"/>
      <c r="C81" s="12" t="s">
        <v>5</v>
      </c>
      <c r="D81" s="34">
        <v>1</v>
      </c>
      <c r="E81" s="34">
        <v>2.2000000000000002</v>
      </c>
      <c r="F81" s="34">
        <v>2200</v>
      </c>
      <c r="G81" s="34">
        <f>D81*F81</f>
        <v>2200</v>
      </c>
      <c r="H81" s="34">
        <f t="shared" si="25"/>
        <v>26400</v>
      </c>
      <c r="I81" s="34"/>
      <c r="J81" s="34"/>
      <c r="K81" s="34"/>
      <c r="L81" s="34"/>
      <c r="M81" s="34"/>
      <c r="N81" s="4">
        <v>-1</v>
      </c>
      <c r="O81" s="48">
        <v>2.2000000000000002</v>
      </c>
      <c r="P81" s="20">
        <f t="shared" ref="P81:P87" si="29">O81*1000</f>
        <v>2200</v>
      </c>
      <c r="Q81" s="20">
        <f t="shared" ref="Q81:Q88" si="30">N81*P81</f>
        <v>-2200</v>
      </c>
      <c r="R81" s="20">
        <f t="shared" ref="R81:R88" si="31">Q81*12</f>
        <v>-26400</v>
      </c>
    </row>
    <row r="82" spans="2:18" ht="15">
      <c r="B82" s="11"/>
      <c r="C82" s="12" t="s">
        <v>5</v>
      </c>
      <c r="D82" s="34"/>
      <c r="E82" s="34"/>
      <c r="F82" s="34"/>
      <c r="G82" s="34"/>
      <c r="H82" s="34"/>
      <c r="I82" s="34">
        <v>1</v>
      </c>
      <c r="J82" s="34">
        <v>2.2000000000000002</v>
      </c>
      <c r="K82" s="34">
        <f>J82*1000</f>
        <v>2200</v>
      </c>
      <c r="L82" s="34">
        <f>I82*K82</f>
        <v>2200</v>
      </c>
      <c r="M82" s="34">
        <f>L82*12</f>
        <v>26400</v>
      </c>
      <c r="N82" s="4">
        <v>1</v>
      </c>
      <c r="O82" s="48">
        <v>2.2000000000000002</v>
      </c>
      <c r="P82" s="20">
        <f t="shared" si="29"/>
        <v>2200</v>
      </c>
      <c r="Q82" s="20">
        <f t="shared" si="30"/>
        <v>2200</v>
      </c>
      <c r="R82" s="20">
        <f t="shared" si="31"/>
        <v>26400</v>
      </c>
    </row>
    <row r="83" spans="2:18" ht="15">
      <c r="B83" s="11"/>
      <c r="C83" s="12" t="s">
        <v>9</v>
      </c>
      <c r="D83" s="34">
        <v>1</v>
      </c>
      <c r="E83" s="34">
        <v>1.5</v>
      </c>
      <c r="F83" s="34">
        <v>1500</v>
      </c>
      <c r="G83" s="34">
        <f>D83*F83</f>
        <v>1500</v>
      </c>
      <c r="H83" s="34">
        <f t="shared" si="25"/>
        <v>18000</v>
      </c>
      <c r="I83" s="34"/>
      <c r="J83" s="34"/>
      <c r="K83" s="34"/>
      <c r="L83" s="34"/>
      <c r="M83" s="34"/>
      <c r="N83" s="4">
        <v>-1</v>
      </c>
      <c r="O83" s="48">
        <v>1.5</v>
      </c>
      <c r="P83" s="20">
        <f t="shared" si="29"/>
        <v>1500</v>
      </c>
      <c r="Q83" s="20">
        <f t="shared" si="30"/>
        <v>-1500</v>
      </c>
      <c r="R83" s="20">
        <f t="shared" si="31"/>
        <v>-18000</v>
      </c>
    </row>
    <row r="84" spans="2:18" ht="15">
      <c r="B84" s="11"/>
      <c r="C84" s="12" t="s">
        <v>9</v>
      </c>
      <c r="D84" s="34"/>
      <c r="E84" s="34"/>
      <c r="F84" s="34"/>
      <c r="G84" s="34"/>
      <c r="H84" s="34"/>
      <c r="I84" s="34">
        <v>1</v>
      </c>
      <c r="J84" s="34">
        <v>1.6</v>
      </c>
      <c r="K84" s="34">
        <f>J84*1000</f>
        <v>1600</v>
      </c>
      <c r="L84" s="34">
        <f>I84*K84</f>
        <v>1600</v>
      </c>
      <c r="M84" s="34">
        <f>L84*12</f>
        <v>19200</v>
      </c>
      <c r="N84" s="4">
        <v>1</v>
      </c>
      <c r="O84" s="48">
        <v>1.6</v>
      </c>
      <c r="P84" s="20">
        <f t="shared" si="29"/>
        <v>1600</v>
      </c>
      <c r="Q84" s="20">
        <f t="shared" si="30"/>
        <v>1600</v>
      </c>
      <c r="R84" s="20">
        <f t="shared" si="31"/>
        <v>19200</v>
      </c>
    </row>
    <row r="85" spans="2:18" ht="15">
      <c r="B85" s="11"/>
      <c r="C85" s="12" t="s">
        <v>8</v>
      </c>
      <c r="D85" s="34">
        <v>1</v>
      </c>
      <c r="E85" s="34">
        <v>1.2</v>
      </c>
      <c r="F85" s="34">
        <v>1200</v>
      </c>
      <c r="G85" s="34">
        <f>D85*F85</f>
        <v>1200</v>
      </c>
      <c r="H85" s="34">
        <f t="shared" si="25"/>
        <v>14400</v>
      </c>
      <c r="I85" s="34"/>
      <c r="J85" s="34"/>
      <c r="K85" s="34"/>
      <c r="L85" s="34"/>
      <c r="M85" s="34"/>
      <c r="N85" s="4">
        <v>-1</v>
      </c>
      <c r="O85" s="51">
        <v>1.2</v>
      </c>
      <c r="P85" s="20">
        <f t="shared" si="29"/>
        <v>1200</v>
      </c>
      <c r="Q85" s="20">
        <f t="shared" si="30"/>
        <v>-1200</v>
      </c>
      <c r="R85" s="20">
        <f t="shared" si="31"/>
        <v>-14400</v>
      </c>
    </row>
    <row r="86" spans="2:18" ht="15">
      <c r="B86" s="11"/>
      <c r="C86" s="12" t="s">
        <v>8</v>
      </c>
      <c r="D86" s="34"/>
      <c r="E86" s="34"/>
      <c r="F86" s="34"/>
      <c r="G86" s="34"/>
      <c r="H86" s="34"/>
      <c r="I86" s="34">
        <v>1</v>
      </c>
      <c r="J86" s="34">
        <v>1.4</v>
      </c>
      <c r="K86" s="34">
        <f>J86*1000</f>
        <v>1400</v>
      </c>
      <c r="L86" s="34">
        <f>I86*K86</f>
        <v>1400</v>
      </c>
      <c r="M86" s="34">
        <f>L86*12</f>
        <v>16800</v>
      </c>
      <c r="N86" s="4">
        <v>1</v>
      </c>
      <c r="O86" s="51">
        <v>1.4</v>
      </c>
      <c r="P86" s="20">
        <f t="shared" si="29"/>
        <v>1400</v>
      </c>
      <c r="Q86" s="20">
        <f t="shared" si="30"/>
        <v>1400</v>
      </c>
      <c r="R86" s="20">
        <f t="shared" si="31"/>
        <v>16800</v>
      </c>
    </row>
    <row r="87" spans="2:18" ht="15">
      <c r="B87" s="11"/>
      <c r="C87" s="12" t="s">
        <v>6</v>
      </c>
      <c r="D87" s="34">
        <v>1</v>
      </c>
      <c r="E87" s="41">
        <v>1</v>
      </c>
      <c r="F87" s="34">
        <v>1000</v>
      </c>
      <c r="G87" s="34">
        <f>D87*F87</f>
        <v>1000</v>
      </c>
      <c r="H87" s="34">
        <f t="shared" si="25"/>
        <v>12000</v>
      </c>
      <c r="I87" s="34"/>
      <c r="J87" s="34"/>
      <c r="K87" s="34"/>
      <c r="L87" s="34"/>
      <c r="M87" s="34"/>
      <c r="N87" s="4">
        <v>-1</v>
      </c>
      <c r="O87" s="54">
        <v>1</v>
      </c>
      <c r="P87" s="20">
        <f t="shared" si="29"/>
        <v>1000</v>
      </c>
      <c r="Q87" s="20">
        <f t="shared" si="30"/>
        <v>-1000</v>
      </c>
      <c r="R87" s="20">
        <f t="shared" si="31"/>
        <v>-12000</v>
      </c>
    </row>
    <row r="88" spans="2:18" ht="15">
      <c r="B88" s="11"/>
      <c r="C88" s="12" t="s">
        <v>6</v>
      </c>
      <c r="D88" s="34"/>
      <c r="E88" s="41"/>
      <c r="F88" s="34"/>
      <c r="G88" s="34"/>
      <c r="H88" s="34"/>
      <c r="I88" s="34">
        <v>2</v>
      </c>
      <c r="J88" s="34">
        <v>1.3</v>
      </c>
      <c r="K88" s="34">
        <f>J88*1000</f>
        <v>1300</v>
      </c>
      <c r="L88" s="34">
        <f>I88*K88</f>
        <v>2600</v>
      </c>
      <c r="M88" s="34">
        <f>L88*12</f>
        <v>31200</v>
      </c>
      <c r="N88" s="4">
        <v>2</v>
      </c>
      <c r="O88" s="54">
        <v>1.3</v>
      </c>
      <c r="P88" s="20">
        <f>O88*1000</f>
        <v>1300</v>
      </c>
      <c r="Q88" s="20">
        <f t="shared" si="30"/>
        <v>2600</v>
      </c>
      <c r="R88" s="20">
        <f t="shared" si="31"/>
        <v>31200</v>
      </c>
    </row>
    <row r="89" spans="2:18" ht="15">
      <c r="B89" s="11"/>
      <c r="C89" s="12" t="s">
        <v>31</v>
      </c>
      <c r="D89" s="34"/>
      <c r="E89" s="41"/>
      <c r="F89" s="34"/>
      <c r="G89" s="34"/>
      <c r="H89" s="34"/>
      <c r="I89" s="34">
        <v>1</v>
      </c>
      <c r="J89" s="42">
        <v>1</v>
      </c>
      <c r="K89" s="34">
        <f>J89*1000</f>
        <v>1000</v>
      </c>
      <c r="L89" s="34">
        <f>I89*K89</f>
        <v>1000</v>
      </c>
      <c r="M89" s="34">
        <f>L89*12</f>
        <v>12000</v>
      </c>
      <c r="N89" s="4">
        <v>1</v>
      </c>
      <c r="O89" s="54">
        <v>1</v>
      </c>
      <c r="P89" s="20">
        <f>O89*1000</f>
        <v>1000</v>
      </c>
      <c r="Q89" s="20">
        <f t="shared" ref="Q89" si="32">N89*P89</f>
        <v>1000</v>
      </c>
      <c r="R89" s="20">
        <f t="shared" ref="R89" si="33">Q89*12</f>
        <v>12000</v>
      </c>
    </row>
    <row r="90" spans="2:18" ht="30">
      <c r="B90" s="14"/>
      <c r="C90" s="13" t="s">
        <v>51</v>
      </c>
      <c r="D90" s="13">
        <f>D91+D93+D95</f>
        <v>3</v>
      </c>
      <c r="E90" s="13"/>
      <c r="F90" s="13"/>
      <c r="G90" s="13">
        <f>G91+G93+G95</f>
        <v>4500</v>
      </c>
      <c r="H90" s="13">
        <f t="shared" si="25"/>
        <v>54000</v>
      </c>
      <c r="I90" s="13">
        <f>I91+I92+I93+I94+I95+I96+I97</f>
        <v>5</v>
      </c>
      <c r="J90" s="13"/>
      <c r="K90" s="13"/>
      <c r="L90" s="13">
        <f>L91+L92+L93+L94+L95+L96+L97</f>
        <v>6900</v>
      </c>
      <c r="M90" s="13">
        <f t="shared" ref="M90:N90" si="34">M91+M92+M93+M94+M95+M96+M97</f>
        <v>82800</v>
      </c>
      <c r="N90" s="13">
        <f t="shared" si="34"/>
        <v>2</v>
      </c>
      <c r="O90" s="29"/>
      <c r="P90" s="20"/>
      <c r="Q90" s="24">
        <f>Q91+Q92+Q93+Q94+Q95+Q96+Q97</f>
        <v>2400</v>
      </c>
      <c r="R90" s="24">
        <f>R91+R92+R93+R94+R95+R96+R97</f>
        <v>28800</v>
      </c>
    </row>
    <row r="91" spans="2:18" ht="15">
      <c r="B91" s="11"/>
      <c r="C91" s="12" t="s">
        <v>5</v>
      </c>
      <c r="D91" s="34">
        <v>1</v>
      </c>
      <c r="E91" s="34">
        <v>2.2000000000000002</v>
      </c>
      <c r="F91" s="34">
        <v>2200</v>
      </c>
      <c r="G91" s="34">
        <f>D91*F91</f>
        <v>2200</v>
      </c>
      <c r="H91" s="34">
        <f t="shared" si="25"/>
        <v>26400</v>
      </c>
      <c r="I91" s="34"/>
      <c r="J91" s="34"/>
      <c r="K91" s="34"/>
      <c r="L91" s="34"/>
      <c r="M91" s="34"/>
      <c r="N91" s="17">
        <v>-1</v>
      </c>
      <c r="O91" s="48">
        <v>2.2000000000000002</v>
      </c>
      <c r="P91" s="20">
        <f t="shared" ref="P91:P97" si="35">O91*1000</f>
        <v>2200</v>
      </c>
      <c r="Q91" s="20">
        <f t="shared" ref="Q91:Q97" si="36">N91*P91</f>
        <v>-2200</v>
      </c>
      <c r="R91" s="20">
        <f t="shared" ref="R91:R97" si="37">Q91*12</f>
        <v>-26400</v>
      </c>
    </row>
    <row r="92" spans="2:18" ht="15">
      <c r="B92" s="11"/>
      <c r="C92" s="12" t="s">
        <v>5</v>
      </c>
      <c r="D92" s="34"/>
      <c r="E92" s="34"/>
      <c r="F92" s="34"/>
      <c r="G92" s="34"/>
      <c r="H92" s="34"/>
      <c r="I92" s="34">
        <v>1</v>
      </c>
      <c r="J92" s="34">
        <v>2.2000000000000002</v>
      </c>
      <c r="K92" s="34">
        <f>J92*1000</f>
        <v>2200</v>
      </c>
      <c r="L92" s="34">
        <f>I92*K92</f>
        <v>2200</v>
      </c>
      <c r="M92" s="34">
        <f>L92*12</f>
        <v>26400</v>
      </c>
      <c r="N92" s="17">
        <v>1</v>
      </c>
      <c r="O92" s="48">
        <v>2.2000000000000002</v>
      </c>
      <c r="P92" s="20">
        <f t="shared" si="35"/>
        <v>2200</v>
      </c>
      <c r="Q92" s="20">
        <f t="shared" si="36"/>
        <v>2200</v>
      </c>
      <c r="R92" s="20">
        <f t="shared" si="37"/>
        <v>26400</v>
      </c>
    </row>
    <row r="93" spans="2:18" ht="15">
      <c r="B93" s="11"/>
      <c r="C93" s="12" t="s">
        <v>8</v>
      </c>
      <c r="D93" s="34">
        <v>1</v>
      </c>
      <c r="E93" s="34">
        <v>1.3</v>
      </c>
      <c r="F93" s="34">
        <v>1300</v>
      </c>
      <c r="G93" s="34">
        <f>D93*F93</f>
        <v>1300</v>
      </c>
      <c r="H93" s="34">
        <f t="shared" si="25"/>
        <v>15600</v>
      </c>
      <c r="I93" s="34"/>
      <c r="J93" s="34"/>
      <c r="K93" s="34"/>
      <c r="L93" s="34"/>
      <c r="M93" s="34"/>
      <c r="N93" s="10">
        <v>-1</v>
      </c>
      <c r="O93" s="37">
        <v>1.3</v>
      </c>
      <c r="P93" s="20">
        <f t="shared" si="35"/>
        <v>1300</v>
      </c>
      <c r="Q93" s="20">
        <f t="shared" si="36"/>
        <v>-1300</v>
      </c>
      <c r="R93" s="20">
        <f t="shared" si="37"/>
        <v>-15600</v>
      </c>
    </row>
    <row r="94" spans="2:18" ht="15">
      <c r="B94" s="11"/>
      <c r="C94" s="12" t="s">
        <v>25</v>
      </c>
      <c r="D94" s="34"/>
      <c r="E94" s="34"/>
      <c r="F94" s="34"/>
      <c r="G94" s="34"/>
      <c r="H94" s="34"/>
      <c r="I94" s="34">
        <v>1</v>
      </c>
      <c r="J94" s="34">
        <v>1.4</v>
      </c>
      <c r="K94" s="34">
        <f>J94*1000</f>
        <v>1400</v>
      </c>
      <c r="L94" s="34">
        <f>I94*K94</f>
        <v>1400</v>
      </c>
      <c r="M94" s="34">
        <f>L94*12</f>
        <v>16800</v>
      </c>
      <c r="N94" s="10">
        <v>1</v>
      </c>
      <c r="O94" s="37">
        <v>1.4</v>
      </c>
      <c r="P94" s="20">
        <f t="shared" si="35"/>
        <v>1400</v>
      </c>
      <c r="Q94" s="20">
        <f t="shared" si="36"/>
        <v>1400</v>
      </c>
      <c r="R94" s="20">
        <f t="shared" si="37"/>
        <v>16800</v>
      </c>
    </row>
    <row r="95" spans="2:18" ht="15">
      <c r="B95" s="43"/>
      <c r="C95" s="43" t="s">
        <v>6</v>
      </c>
      <c r="D95" s="44">
        <v>1</v>
      </c>
      <c r="E95" s="42">
        <v>1</v>
      </c>
      <c r="F95" s="34">
        <v>1000</v>
      </c>
      <c r="G95" s="34">
        <f>D95*F95</f>
        <v>1000</v>
      </c>
      <c r="H95" s="34">
        <f t="shared" si="25"/>
        <v>12000</v>
      </c>
      <c r="I95" s="34"/>
      <c r="J95" s="34"/>
      <c r="K95" s="34"/>
      <c r="L95" s="34"/>
      <c r="M95" s="34"/>
      <c r="N95" s="10">
        <v>-1</v>
      </c>
      <c r="O95" s="54">
        <v>1</v>
      </c>
      <c r="P95" s="20">
        <f t="shared" si="35"/>
        <v>1000</v>
      </c>
      <c r="Q95" s="20">
        <f t="shared" si="36"/>
        <v>-1000</v>
      </c>
      <c r="R95" s="20">
        <f t="shared" si="37"/>
        <v>-12000</v>
      </c>
    </row>
    <row r="96" spans="2:18" ht="15">
      <c r="B96" s="43"/>
      <c r="C96" s="43" t="s">
        <v>6</v>
      </c>
      <c r="D96" s="44"/>
      <c r="E96" s="42"/>
      <c r="F96" s="34"/>
      <c r="G96" s="34"/>
      <c r="H96" s="34"/>
      <c r="I96" s="34">
        <v>1</v>
      </c>
      <c r="J96" s="34">
        <v>1.3</v>
      </c>
      <c r="K96" s="34">
        <f>J96*1000</f>
        <v>1300</v>
      </c>
      <c r="L96" s="34">
        <f>I96*K96</f>
        <v>1300</v>
      </c>
      <c r="M96" s="34">
        <f>L96*12</f>
        <v>15600</v>
      </c>
      <c r="N96" s="10">
        <v>1</v>
      </c>
      <c r="O96" s="54">
        <v>1.3</v>
      </c>
      <c r="P96" s="20">
        <f t="shared" si="35"/>
        <v>1300</v>
      </c>
      <c r="Q96" s="20">
        <f t="shared" si="36"/>
        <v>1300</v>
      </c>
      <c r="R96" s="20">
        <f t="shared" si="37"/>
        <v>15600</v>
      </c>
    </row>
    <row r="97" spans="2:18" ht="15">
      <c r="B97" s="43"/>
      <c r="C97" s="43" t="s">
        <v>31</v>
      </c>
      <c r="D97" s="44"/>
      <c r="E97" s="44"/>
      <c r="F97" s="44"/>
      <c r="G97" s="44"/>
      <c r="H97" s="44"/>
      <c r="I97" s="44">
        <v>2</v>
      </c>
      <c r="J97" s="58">
        <v>1</v>
      </c>
      <c r="K97" s="34">
        <f>J97*1000</f>
        <v>1000</v>
      </c>
      <c r="L97" s="34">
        <f>I97*K97</f>
        <v>2000</v>
      </c>
      <c r="M97" s="34">
        <f>L97*12</f>
        <v>24000</v>
      </c>
      <c r="N97" s="44">
        <v>2</v>
      </c>
      <c r="O97" s="58">
        <v>1</v>
      </c>
      <c r="P97" s="20">
        <f t="shared" si="35"/>
        <v>1000</v>
      </c>
      <c r="Q97" s="20">
        <f t="shared" si="36"/>
        <v>2000</v>
      </c>
      <c r="R97" s="20">
        <f t="shared" si="37"/>
        <v>24000</v>
      </c>
    </row>
  </sheetData>
  <autoFilter ref="A6:R93"/>
  <mergeCells count="4">
    <mergeCell ref="B4:R4"/>
    <mergeCell ref="D5:H5"/>
    <mergeCell ref="N5:R5"/>
    <mergeCell ref="I5:M5"/>
  </mergeCells>
  <phoneticPr fontId="0" type="noConversion"/>
  <pageMargins left="0.4" right="0.4" top="0.18" bottom="0.2" header="0.17" footer="0.14000000000000001"/>
  <pageSetup scale="3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დანართი 1</vt:lpstr>
      <vt:lpstr>'დანართი 1'!Print_Area</vt:lpstr>
      <vt:lpstr>'დანართი 1'!Print_Titles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tmakharashvili</dc:creator>
  <cp:lastModifiedBy>Hewlett-Packard Company</cp:lastModifiedBy>
  <cp:lastPrinted>2019-08-21T10:25:33Z</cp:lastPrinted>
  <dcterms:created xsi:type="dcterms:W3CDTF">2010-01-04T17:01:53Z</dcterms:created>
  <dcterms:modified xsi:type="dcterms:W3CDTF">2019-10-02T14:29:53Z</dcterms:modified>
</cp:coreProperties>
</file>